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24615" windowHeight="14250"/>
  </bookViews>
  <sheets>
    <sheet name="Rekapitulace stavby" sheetId="1" r:id="rId1"/>
    <sheet name="D1_01_1-D03 - Stavební - ..." sheetId="2" r:id="rId2"/>
    <sheet name="D1_01_3c - Požárně bezpeč..." sheetId="3" r:id="rId3"/>
    <sheet name="D1_01_4a - Vytápění" sheetId="4" r:id="rId4"/>
    <sheet name="D1_01_4b - Chlazení" sheetId="5" r:id="rId5"/>
    <sheet name="D1_01_4c - Vzduchotechnika" sheetId="6" r:id="rId6"/>
    <sheet name="D1_01_4d - Měření a regulace" sheetId="7" r:id="rId7"/>
    <sheet name="D1_01_4e - Zdravotně tech..." sheetId="8" r:id="rId8"/>
    <sheet name="D1_01_4g - Silnoproudá el..." sheetId="9" r:id="rId9"/>
    <sheet name="D1_01_4h1 - Slaboproudá e..." sheetId="10" r:id="rId10"/>
    <sheet name="D1_01_4h3 - Elektrická po..." sheetId="11" r:id="rId11"/>
    <sheet name="OVN - Ostatní a vedlejší ..." sheetId="12" r:id="rId12"/>
  </sheets>
  <definedNames>
    <definedName name="_xlnm._FilterDatabase" localSheetId="1" hidden="1">'D1_01_1-D03 - Stavební - ...'!$C$147:$K$2361</definedName>
    <definedName name="_xlnm._FilterDatabase" localSheetId="2" hidden="1">'D1_01_3c - Požárně bezpeč...'!$C$123:$K$203</definedName>
    <definedName name="_xlnm._FilterDatabase" localSheetId="3" hidden="1">'D1_01_4a - Vytápění'!$C$134:$K$402</definedName>
    <definedName name="_xlnm._FilterDatabase" localSheetId="4" hidden="1">'D1_01_4b - Chlazení'!$C$129:$K$385</definedName>
    <definedName name="_xlnm._FilterDatabase" localSheetId="5" hidden="1">'D1_01_4c - Vzduchotechnika'!$C$123:$K$519</definedName>
    <definedName name="_xlnm._FilterDatabase" localSheetId="6" hidden="1">'D1_01_4d - Měření a regulace'!$C$124:$K$204</definedName>
    <definedName name="_xlnm._FilterDatabase" localSheetId="7" hidden="1">'D1_01_4e - Zdravotně tech...'!$C$126:$K$278</definedName>
    <definedName name="_xlnm._FilterDatabase" localSheetId="8" hidden="1">'D1_01_4g - Silnoproudá el...'!$C$129:$K$500</definedName>
    <definedName name="_xlnm._FilterDatabase" localSheetId="9" hidden="1">'D1_01_4h1 - Slaboproudá e...'!$C$128:$K$272</definedName>
    <definedName name="_xlnm._FilterDatabase" localSheetId="10" hidden="1">'D1_01_4h3 - Elektrická po...'!$C$121:$K$184</definedName>
    <definedName name="_xlnm._FilterDatabase" localSheetId="11" hidden="1">'OVN - Ostatní a vedlejší ...'!$C$120:$K$206</definedName>
    <definedName name="_xlnm.Print_Titles" localSheetId="1">'D1_01_1-D03 - Stavební - ...'!$147:$147</definedName>
    <definedName name="_xlnm.Print_Titles" localSheetId="2">'D1_01_3c - Požárně bezpeč...'!$123:$123</definedName>
    <definedName name="_xlnm.Print_Titles" localSheetId="3">'D1_01_4a - Vytápění'!$134:$134</definedName>
    <definedName name="_xlnm.Print_Titles" localSheetId="4">'D1_01_4b - Chlazení'!$129:$129</definedName>
    <definedName name="_xlnm.Print_Titles" localSheetId="5">'D1_01_4c - Vzduchotechnika'!$123:$123</definedName>
    <definedName name="_xlnm.Print_Titles" localSheetId="6">'D1_01_4d - Měření a regulace'!$124:$124</definedName>
    <definedName name="_xlnm.Print_Titles" localSheetId="7">'D1_01_4e - Zdravotně tech...'!$126:$126</definedName>
    <definedName name="_xlnm.Print_Titles" localSheetId="8">'D1_01_4g - Silnoproudá el...'!$129:$129</definedName>
    <definedName name="_xlnm.Print_Titles" localSheetId="9">'D1_01_4h1 - Slaboproudá e...'!$128:$128</definedName>
    <definedName name="_xlnm.Print_Titles" localSheetId="10">'D1_01_4h3 - Elektrická po...'!$121:$121</definedName>
    <definedName name="_xlnm.Print_Titles" localSheetId="11">'OVN - Ostatní a vedlejší ...'!$120:$120</definedName>
    <definedName name="_xlnm.Print_Titles" localSheetId="0">'Rekapitulace stavby'!$92:$92</definedName>
    <definedName name="_xlnm.Print_Area" localSheetId="1">'D1_01_1-D03 - Stavební - ...'!$C$4:$J$76,'D1_01_1-D03 - Stavební - ...'!$C$82:$J$127,'D1_01_1-D03 - Stavební - ...'!$C$133:$K$2361</definedName>
    <definedName name="_xlnm.Print_Area" localSheetId="2">'D1_01_3c - Požárně bezpeč...'!$C$4:$J$76,'D1_01_3c - Požárně bezpeč...'!$C$82:$J$103,'D1_01_3c - Požárně bezpeč...'!$C$109:$K$203</definedName>
    <definedName name="_xlnm.Print_Area" localSheetId="3">'D1_01_4a - Vytápění'!$C$4:$J$76,'D1_01_4a - Vytápění'!$C$82:$J$114,'D1_01_4a - Vytápění'!$C$120:$K$402</definedName>
    <definedName name="_xlnm.Print_Area" localSheetId="4">'D1_01_4b - Chlazení'!$C$4:$J$76,'D1_01_4b - Chlazení'!$C$82:$J$109,'D1_01_4b - Chlazení'!$C$115:$K$385</definedName>
    <definedName name="_xlnm.Print_Area" localSheetId="5">'D1_01_4c - Vzduchotechnika'!$C$4:$J$76,'D1_01_4c - Vzduchotechnika'!$C$82:$J$103,'D1_01_4c - Vzduchotechnika'!$C$109:$K$519</definedName>
    <definedName name="_xlnm.Print_Area" localSheetId="6">'D1_01_4d - Měření a regulace'!$C$4:$J$76,'D1_01_4d - Měření a regulace'!$C$82:$J$104,'D1_01_4d - Měření a regulace'!$C$110:$K$204</definedName>
    <definedName name="_xlnm.Print_Area" localSheetId="7">'D1_01_4e - Zdravotně tech...'!$C$4:$J$76,'D1_01_4e - Zdravotně tech...'!$C$82:$J$106,'D1_01_4e - Zdravotně tech...'!$C$112:$K$278</definedName>
    <definedName name="_xlnm.Print_Area" localSheetId="8">'D1_01_4g - Silnoproudá el...'!$C$4:$J$76,'D1_01_4g - Silnoproudá el...'!$C$82:$J$109,'D1_01_4g - Silnoproudá el...'!$C$115:$K$500</definedName>
    <definedName name="_xlnm.Print_Area" localSheetId="9">'D1_01_4h1 - Slaboproudá e...'!$C$4:$J$76,'D1_01_4h1 - Slaboproudá e...'!$C$82:$J$108,'D1_01_4h1 - Slaboproudá e...'!$C$114:$K$272</definedName>
    <definedName name="_xlnm.Print_Area" localSheetId="10">'D1_01_4h3 - Elektrická po...'!$C$4:$J$76,'D1_01_4h3 - Elektrická po...'!$C$82:$J$101,'D1_01_4h3 - Elektrická po...'!$C$107:$K$184</definedName>
    <definedName name="_xlnm.Print_Area" localSheetId="11">'OVN - Ostatní a vedlejší ...'!$C$4:$J$76,'OVN - Ostatní a vedlejší ...'!$C$82:$J$102,'OVN - Ostatní a vedlejší ...'!$C$108:$K$206</definedName>
    <definedName name="_xlnm.Print_Area" localSheetId="0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7" i="12" l="1"/>
  <c r="J36" i="12"/>
  <c r="AY106" i="1"/>
  <c r="J35" i="12"/>
  <c r="AX106" i="1"/>
  <c r="BI198" i="12"/>
  <c r="BH198" i="12"/>
  <c r="BG198" i="12"/>
  <c r="BF198" i="12"/>
  <c r="T198" i="12"/>
  <c r="T197" i="12"/>
  <c r="R198" i="12"/>
  <c r="R197" i="12"/>
  <c r="P198" i="12"/>
  <c r="P197" i="12"/>
  <c r="BI195" i="12"/>
  <c r="BH195" i="12"/>
  <c r="BG195" i="12"/>
  <c r="BF195" i="12"/>
  <c r="T195" i="12"/>
  <c r="R195" i="12"/>
  <c r="P195" i="12"/>
  <c r="BI186" i="12"/>
  <c r="BH186" i="12"/>
  <c r="BG186" i="12"/>
  <c r="BF186" i="12"/>
  <c r="T186" i="12"/>
  <c r="R186" i="12"/>
  <c r="P186" i="12"/>
  <c r="BI174" i="12"/>
  <c r="BH174" i="12"/>
  <c r="BG174" i="12"/>
  <c r="BF174" i="12"/>
  <c r="T174" i="12"/>
  <c r="R174" i="12"/>
  <c r="P174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57" i="12"/>
  <c r="BH157" i="12"/>
  <c r="BG157" i="12"/>
  <c r="BF157" i="12"/>
  <c r="T157" i="12"/>
  <c r="R157" i="12"/>
  <c r="P157" i="12"/>
  <c r="BI149" i="12"/>
  <c r="BH149" i="12"/>
  <c r="BG149" i="12"/>
  <c r="BF149" i="12"/>
  <c r="T149" i="12"/>
  <c r="R149" i="12"/>
  <c r="P149" i="12"/>
  <c r="BI143" i="12"/>
  <c r="BH143" i="12"/>
  <c r="BG143" i="12"/>
  <c r="BF143" i="12"/>
  <c r="T143" i="12"/>
  <c r="R143" i="12"/>
  <c r="P143" i="12"/>
  <c r="BI139" i="12"/>
  <c r="BH139" i="12"/>
  <c r="BG139" i="12"/>
  <c r="BF139" i="12"/>
  <c r="T139" i="12"/>
  <c r="R139" i="12"/>
  <c r="P139" i="12"/>
  <c r="BI124" i="12"/>
  <c r="BH124" i="12"/>
  <c r="BG124" i="12"/>
  <c r="BF124" i="12"/>
  <c r="T124" i="12"/>
  <c r="R124" i="12"/>
  <c r="P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92" i="12" s="1"/>
  <c r="J17" i="12"/>
  <c r="J12" i="12"/>
  <c r="J115" i="12"/>
  <c r="E7" i="12"/>
  <c r="E85" i="12" s="1"/>
  <c r="J39" i="11"/>
  <c r="J38" i="11"/>
  <c r="AY105" i="1" s="1"/>
  <c r="J37" i="11"/>
  <c r="AX105" i="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119" i="11" s="1"/>
  <c r="J19" i="11"/>
  <c r="J14" i="11"/>
  <c r="J116" i="11" s="1"/>
  <c r="E7" i="11"/>
  <c r="E85" i="11" s="1"/>
  <c r="J39" i="10"/>
  <c r="J38" i="10"/>
  <c r="AY104" i="1"/>
  <c r="J37" i="10"/>
  <c r="AX104" i="1"/>
  <c r="BI271" i="10"/>
  <c r="BH271" i="10"/>
  <c r="BG271" i="10"/>
  <c r="BF271" i="10"/>
  <c r="T271" i="10"/>
  <c r="R271" i="10"/>
  <c r="P271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5" i="10"/>
  <c r="BH265" i="10"/>
  <c r="BG265" i="10"/>
  <c r="BF265" i="10"/>
  <c r="T265" i="10"/>
  <c r="R265" i="10"/>
  <c r="P265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J126" i="10"/>
  <c r="J125" i="10"/>
  <c r="F125" i="10"/>
  <c r="F123" i="10"/>
  <c r="E121" i="10"/>
  <c r="J94" i="10"/>
  <c r="J93" i="10"/>
  <c r="F93" i="10"/>
  <c r="F91" i="10"/>
  <c r="E89" i="10"/>
  <c r="J20" i="10"/>
  <c r="E20" i="10"/>
  <c r="F126" i="10" s="1"/>
  <c r="J19" i="10"/>
  <c r="J14" i="10"/>
  <c r="J123" i="10" s="1"/>
  <c r="E7" i="10"/>
  <c r="E85" i="10"/>
  <c r="J39" i="9"/>
  <c r="J38" i="9"/>
  <c r="AY103" i="1" s="1"/>
  <c r="J37" i="9"/>
  <c r="AX103" i="1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3" i="9"/>
  <c r="BH493" i="9"/>
  <c r="BG493" i="9"/>
  <c r="BF493" i="9"/>
  <c r="T493" i="9"/>
  <c r="R493" i="9"/>
  <c r="P493" i="9"/>
  <c r="BI492" i="9"/>
  <c r="BH492" i="9"/>
  <c r="BG492" i="9"/>
  <c r="BF492" i="9"/>
  <c r="T492" i="9"/>
  <c r="R492" i="9"/>
  <c r="P492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8" i="9"/>
  <c r="BH488" i="9"/>
  <c r="BG488" i="9"/>
  <c r="BF488" i="9"/>
  <c r="T488" i="9"/>
  <c r="R488" i="9"/>
  <c r="P488" i="9"/>
  <c r="BI487" i="9"/>
  <c r="BH487" i="9"/>
  <c r="BG487" i="9"/>
  <c r="BF487" i="9"/>
  <c r="T487" i="9"/>
  <c r="R487" i="9"/>
  <c r="P487" i="9"/>
  <c r="BI486" i="9"/>
  <c r="BH486" i="9"/>
  <c r="BG486" i="9"/>
  <c r="BF486" i="9"/>
  <c r="T486" i="9"/>
  <c r="R486" i="9"/>
  <c r="P486" i="9"/>
  <c r="BI485" i="9"/>
  <c r="BH485" i="9"/>
  <c r="BG485" i="9"/>
  <c r="BF485" i="9"/>
  <c r="T485" i="9"/>
  <c r="R485" i="9"/>
  <c r="P485" i="9"/>
  <c r="BI484" i="9"/>
  <c r="BH484" i="9"/>
  <c r="BG484" i="9"/>
  <c r="BF484" i="9"/>
  <c r="T484" i="9"/>
  <c r="R484" i="9"/>
  <c r="P484" i="9"/>
  <c r="BI483" i="9"/>
  <c r="BH483" i="9"/>
  <c r="BG483" i="9"/>
  <c r="BF483" i="9"/>
  <c r="T483" i="9"/>
  <c r="R483" i="9"/>
  <c r="P483" i="9"/>
  <c r="BI482" i="9"/>
  <c r="BH482" i="9"/>
  <c r="BG482" i="9"/>
  <c r="BF482" i="9"/>
  <c r="T482" i="9"/>
  <c r="R482" i="9"/>
  <c r="P482" i="9"/>
  <c r="BI481" i="9"/>
  <c r="BH481" i="9"/>
  <c r="BG481" i="9"/>
  <c r="BF481" i="9"/>
  <c r="T481" i="9"/>
  <c r="R481" i="9"/>
  <c r="P481" i="9"/>
  <c r="BI480" i="9"/>
  <c r="BH480" i="9"/>
  <c r="BG480" i="9"/>
  <c r="BF480" i="9"/>
  <c r="T480" i="9"/>
  <c r="R480" i="9"/>
  <c r="P480" i="9"/>
  <c r="BI479" i="9"/>
  <c r="BH479" i="9"/>
  <c r="BG479" i="9"/>
  <c r="BF479" i="9"/>
  <c r="T479" i="9"/>
  <c r="R479" i="9"/>
  <c r="P479" i="9"/>
  <c r="BI478" i="9"/>
  <c r="BH478" i="9"/>
  <c r="BG478" i="9"/>
  <c r="BF478" i="9"/>
  <c r="T478" i="9"/>
  <c r="R478" i="9"/>
  <c r="P478" i="9"/>
  <c r="BI477" i="9"/>
  <c r="BH477" i="9"/>
  <c r="BG477" i="9"/>
  <c r="BF477" i="9"/>
  <c r="T477" i="9"/>
  <c r="R477" i="9"/>
  <c r="P477" i="9"/>
  <c r="BI476" i="9"/>
  <c r="BH476" i="9"/>
  <c r="BG476" i="9"/>
  <c r="BF476" i="9"/>
  <c r="T476" i="9"/>
  <c r="R476" i="9"/>
  <c r="P476" i="9"/>
  <c r="BI475" i="9"/>
  <c r="BH475" i="9"/>
  <c r="BG475" i="9"/>
  <c r="BF475" i="9"/>
  <c r="T475" i="9"/>
  <c r="R475" i="9"/>
  <c r="P475" i="9"/>
  <c r="BI474" i="9"/>
  <c r="BH474" i="9"/>
  <c r="BG474" i="9"/>
  <c r="BF474" i="9"/>
  <c r="T474" i="9"/>
  <c r="R474" i="9"/>
  <c r="P474" i="9"/>
  <c r="BI473" i="9"/>
  <c r="BH473" i="9"/>
  <c r="BG473" i="9"/>
  <c r="BF473" i="9"/>
  <c r="T473" i="9"/>
  <c r="R473" i="9"/>
  <c r="P473" i="9"/>
  <c r="BI472" i="9"/>
  <c r="BH472" i="9"/>
  <c r="BG472" i="9"/>
  <c r="BF472" i="9"/>
  <c r="T472" i="9"/>
  <c r="R472" i="9"/>
  <c r="P472" i="9"/>
  <c r="BI471" i="9"/>
  <c r="BH471" i="9"/>
  <c r="BG471" i="9"/>
  <c r="BF471" i="9"/>
  <c r="T471" i="9"/>
  <c r="R471" i="9"/>
  <c r="P471" i="9"/>
  <c r="BI470" i="9"/>
  <c r="BH470" i="9"/>
  <c r="BG470" i="9"/>
  <c r="BF470" i="9"/>
  <c r="T470" i="9"/>
  <c r="R470" i="9"/>
  <c r="P470" i="9"/>
  <c r="BI469" i="9"/>
  <c r="BH469" i="9"/>
  <c r="BG469" i="9"/>
  <c r="BF469" i="9"/>
  <c r="T469" i="9"/>
  <c r="R469" i="9"/>
  <c r="P469" i="9"/>
  <c r="BI468" i="9"/>
  <c r="BH468" i="9"/>
  <c r="BG468" i="9"/>
  <c r="BF468" i="9"/>
  <c r="T468" i="9"/>
  <c r="R468" i="9"/>
  <c r="P468" i="9"/>
  <c r="BI467" i="9"/>
  <c r="BH467" i="9"/>
  <c r="BG467" i="9"/>
  <c r="BF467" i="9"/>
  <c r="T467" i="9"/>
  <c r="R467" i="9"/>
  <c r="P467" i="9"/>
  <c r="BI466" i="9"/>
  <c r="BH466" i="9"/>
  <c r="BG466" i="9"/>
  <c r="BF466" i="9"/>
  <c r="T466" i="9"/>
  <c r="R466" i="9"/>
  <c r="P466" i="9"/>
  <c r="BI465" i="9"/>
  <c r="BH465" i="9"/>
  <c r="BG465" i="9"/>
  <c r="BF465" i="9"/>
  <c r="T465" i="9"/>
  <c r="R465" i="9"/>
  <c r="P465" i="9"/>
  <c r="BI464" i="9"/>
  <c r="BH464" i="9"/>
  <c r="BG464" i="9"/>
  <c r="BF464" i="9"/>
  <c r="T464" i="9"/>
  <c r="R464" i="9"/>
  <c r="P464" i="9"/>
  <c r="BI463" i="9"/>
  <c r="BH463" i="9"/>
  <c r="BG463" i="9"/>
  <c r="BF463" i="9"/>
  <c r="T463" i="9"/>
  <c r="R463" i="9"/>
  <c r="P463" i="9"/>
  <c r="BI462" i="9"/>
  <c r="BH462" i="9"/>
  <c r="BG462" i="9"/>
  <c r="BF462" i="9"/>
  <c r="T462" i="9"/>
  <c r="R462" i="9"/>
  <c r="P462" i="9"/>
  <c r="BI461" i="9"/>
  <c r="BH461" i="9"/>
  <c r="BG461" i="9"/>
  <c r="BF461" i="9"/>
  <c r="T461" i="9"/>
  <c r="R461" i="9"/>
  <c r="P461" i="9"/>
  <c r="BI460" i="9"/>
  <c r="BH460" i="9"/>
  <c r="BG460" i="9"/>
  <c r="BF460" i="9"/>
  <c r="T460" i="9"/>
  <c r="R460" i="9"/>
  <c r="P460" i="9"/>
  <c r="BI459" i="9"/>
  <c r="BH459" i="9"/>
  <c r="BG459" i="9"/>
  <c r="BF459" i="9"/>
  <c r="T459" i="9"/>
  <c r="R459" i="9"/>
  <c r="P459" i="9"/>
  <c r="BI458" i="9"/>
  <c r="BH458" i="9"/>
  <c r="BG458" i="9"/>
  <c r="BF458" i="9"/>
  <c r="T458" i="9"/>
  <c r="R458" i="9"/>
  <c r="P458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4" i="9"/>
  <c r="BH454" i="9"/>
  <c r="BG454" i="9"/>
  <c r="BF454" i="9"/>
  <c r="T454" i="9"/>
  <c r="R454" i="9"/>
  <c r="P454" i="9"/>
  <c r="BI453" i="9"/>
  <c r="BH453" i="9"/>
  <c r="BG453" i="9"/>
  <c r="BF453" i="9"/>
  <c r="T453" i="9"/>
  <c r="R453" i="9"/>
  <c r="P453" i="9"/>
  <c r="BI449" i="9"/>
  <c r="BH449" i="9"/>
  <c r="BG449" i="9"/>
  <c r="BF449" i="9"/>
  <c r="T449" i="9"/>
  <c r="R449" i="9"/>
  <c r="P449" i="9"/>
  <c r="BI448" i="9"/>
  <c r="BH448" i="9"/>
  <c r="BG448" i="9"/>
  <c r="BF448" i="9"/>
  <c r="T448" i="9"/>
  <c r="R448" i="9"/>
  <c r="P448" i="9"/>
  <c r="BI446" i="9"/>
  <c r="BH446" i="9"/>
  <c r="BG446" i="9"/>
  <c r="BF446" i="9"/>
  <c r="T446" i="9"/>
  <c r="R446" i="9"/>
  <c r="P446" i="9"/>
  <c r="BI445" i="9"/>
  <c r="BH445" i="9"/>
  <c r="BG445" i="9"/>
  <c r="BF445" i="9"/>
  <c r="T445" i="9"/>
  <c r="R445" i="9"/>
  <c r="P445" i="9"/>
  <c r="BI440" i="9"/>
  <c r="BH440" i="9"/>
  <c r="BG440" i="9"/>
  <c r="BF440" i="9"/>
  <c r="T440" i="9"/>
  <c r="R440" i="9"/>
  <c r="P440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6" i="9"/>
  <c r="BH436" i="9"/>
  <c r="BG436" i="9"/>
  <c r="BF436" i="9"/>
  <c r="T436" i="9"/>
  <c r="R436" i="9"/>
  <c r="P436" i="9"/>
  <c r="BI433" i="9"/>
  <c r="BH433" i="9"/>
  <c r="BG433" i="9"/>
  <c r="BF433" i="9"/>
  <c r="T433" i="9"/>
  <c r="R433" i="9"/>
  <c r="P433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8" i="9"/>
  <c r="BH428" i="9"/>
  <c r="BG428" i="9"/>
  <c r="BF428" i="9"/>
  <c r="T428" i="9"/>
  <c r="R428" i="9"/>
  <c r="P428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2" i="9"/>
  <c r="BH422" i="9"/>
  <c r="BG422" i="9"/>
  <c r="BF422" i="9"/>
  <c r="T422" i="9"/>
  <c r="R422" i="9"/>
  <c r="P422" i="9"/>
  <c r="BI418" i="9"/>
  <c r="BH418" i="9"/>
  <c r="BG418" i="9"/>
  <c r="BF418" i="9"/>
  <c r="T418" i="9"/>
  <c r="R418" i="9"/>
  <c r="P418" i="9"/>
  <c r="BI417" i="9"/>
  <c r="BH417" i="9"/>
  <c r="BG417" i="9"/>
  <c r="BF417" i="9"/>
  <c r="T417" i="9"/>
  <c r="R417" i="9"/>
  <c r="P417" i="9"/>
  <c r="BI414" i="9"/>
  <c r="BH414" i="9"/>
  <c r="BG414" i="9"/>
  <c r="BF414" i="9"/>
  <c r="T414" i="9"/>
  <c r="R414" i="9"/>
  <c r="P414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1" i="9"/>
  <c r="BH401" i="9"/>
  <c r="BG401" i="9"/>
  <c r="BF401" i="9"/>
  <c r="T401" i="9"/>
  <c r="R401" i="9"/>
  <c r="P401" i="9"/>
  <c r="BI399" i="9"/>
  <c r="BH399" i="9"/>
  <c r="BG399" i="9"/>
  <c r="BF399" i="9"/>
  <c r="T399" i="9"/>
  <c r="R399" i="9"/>
  <c r="P399" i="9"/>
  <c r="BI397" i="9"/>
  <c r="BH397" i="9"/>
  <c r="BG397" i="9"/>
  <c r="BF397" i="9"/>
  <c r="T397" i="9"/>
  <c r="R397" i="9"/>
  <c r="P397" i="9"/>
  <c r="BI395" i="9"/>
  <c r="BH395" i="9"/>
  <c r="BG395" i="9"/>
  <c r="BF395" i="9"/>
  <c r="T395" i="9"/>
  <c r="R395" i="9"/>
  <c r="P395" i="9"/>
  <c r="BI394" i="9"/>
  <c r="BH394" i="9"/>
  <c r="BG394" i="9"/>
  <c r="BF394" i="9"/>
  <c r="T394" i="9"/>
  <c r="R394" i="9"/>
  <c r="P394" i="9"/>
  <c r="BI393" i="9"/>
  <c r="BH393" i="9"/>
  <c r="BG393" i="9"/>
  <c r="BF393" i="9"/>
  <c r="T393" i="9"/>
  <c r="R393" i="9"/>
  <c r="P393" i="9"/>
  <c r="BI390" i="9"/>
  <c r="BH390" i="9"/>
  <c r="BG390" i="9"/>
  <c r="BF390" i="9"/>
  <c r="T390" i="9"/>
  <c r="R390" i="9"/>
  <c r="P390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4" i="9"/>
  <c r="BH384" i="9"/>
  <c r="BG384" i="9"/>
  <c r="BF384" i="9"/>
  <c r="T384" i="9"/>
  <c r="R384" i="9"/>
  <c r="P384" i="9"/>
  <c r="BI381" i="9"/>
  <c r="BH381" i="9"/>
  <c r="BG381" i="9"/>
  <c r="BF381" i="9"/>
  <c r="T381" i="9"/>
  <c r="R381" i="9"/>
  <c r="P381" i="9"/>
  <c r="BI380" i="9"/>
  <c r="BH380" i="9"/>
  <c r="BG380" i="9"/>
  <c r="BF380" i="9"/>
  <c r="T380" i="9"/>
  <c r="R380" i="9"/>
  <c r="P380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7" i="9"/>
  <c r="BH367" i="9"/>
  <c r="BG367" i="9"/>
  <c r="BF367" i="9"/>
  <c r="T367" i="9"/>
  <c r="R367" i="9"/>
  <c r="P367" i="9"/>
  <c r="BI352" i="9"/>
  <c r="BH352" i="9"/>
  <c r="BG352" i="9"/>
  <c r="BF352" i="9"/>
  <c r="T352" i="9"/>
  <c r="R352" i="9"/>
  <c r="P352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J127" i="9"/>
  <c r="J126" i="9"/>
  <c r="F126" i="9"/>
  <c r="F124" i="9"/>
  <c r="E122" i="9"/>
  <c r="J94" i="9"/>
  <c r="J93" i="9"/>
  <c r="F93" i="9"/>
  <c r="F91" i="9"/>
  <c r="E89" i="9"/>
  <c r="J20" i="9"/>
  <c r="E20" i="9"/>
  <c r="F127" i="9"/>
  <c r="J19" i="9"/>
  <c r="J14" i="9"/>
  <c r="J124" i="9"/>
  <c r="E7" i="9"/>
  <c r="E85" i="9"/>
  <c r="J39" i="8"/>
  <c r="J38" i="8"/>
  <c r="AY102" i="1"/>
  <c r="J37" i="8"/>
  <c r="AX102" i="1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3" i="8"/>
  <c r="BH253" i="8"/>
  <c r="BG253" i="8"/>
  <c r="BF253" i="8"/>
  <c r="T253" i="8"/>
  <c r="R253" i="8"/>
  <c r="P253" i="8"/>
  <c r="BI244" i="8"/>
  <c r="BH244" i="8"/>
  <c r="BG244" i="8"/>
  <c r="BF244" i="8"/>
  <c r="T244" i="8"/>
  <c r="R244" i="8"/>
  <c r="P244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3" i="8"/>
  <c r="BH153" i="8"/>
  <c r="BG153" i="8"/>
  <c r="BF153" i="8"/>
  <c r="T153" i="8"/>
  <c r="R153" i="8"/>
  <c r="P153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J124" i="8"/>
  <c r="J123" i="8"/>
  <c r="F123" i="8"/>
  <c r="F121" i="8"/>
  <c r="E119" i="8"/>
  <c r="J94" i="8"/>
  <c r="J93" i="8"/>
  <c r="F93" i="8"/>
  <c r="F91" i="8"/>
  <c r="E89" i="8"/>
  <c r="J20" i="8"/>
  <c r="E20" i="8"/>
  <c r="F94" i="8"/>
  <c r="J19" i="8"/>
  <c r="J14" i="8"/>
  <c r="J91" i="8" s="1"/>
  <c r="E7" i="8"/>
  <c r="E115" i="8" s="1"/>
  <c r="J39" i="7"/>
  <c r="J38" i="7"/>
  <c r="AY101" i="1"/>
  <c r="J37" i="7"/>
  <c r="AX101" i="1" s="1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J122" i="7"/>
  <c r="J121" i="7"/>
  <c r="F121" i="7"/>
  <c r="F119" i="7"/>
  <c r="E117" i="7"/>
  <c r="J94" i="7"/>
  <c r="J93" i="7"/>
  <c r="F93" i="7"/>
  <c r="F91" i="7"/>
  <c r="E89" i="7"/>
  <c r="J20" i="7"/>
  <c r="E20" i="7"/>
  <c r="F94" i="7" s="1"/>
  <c r="J19" i="7"/>
  <c r="J14" i="7"/>
  <c r="J119" i="7" s="1"/>
  <c r="E7" i="7"/>
  <c r="E113" i="7" s="1"/>
  <c r="J39" i="6"/>
  <c r="J38" i="6"/>
  <c r="AY100" i="1" s="1"/>
  <c r="J37" i="6"/>
  <c r="AX100" i="1"/>
  <c r="BI519" i="6"/>
  <c r="BH519" i="6"/>
  <c r="BG519" i="6"/>
  <c r="BF519" i="6"/>
  <c r="T519" i="6"/>
  <c r="R519" i="6"/>
  <c r="P519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6" i="6"/>
  <c r="BH516" i="6"/>
  <c r="BG516" i="6"/>
  <c r="BF516" i="6"/>
  <c r="T516" i="6"/>
  <c r="R516" i="6"/>
  <c r="P516" i="6"/>
  <c r="BI515" i="6"/>
  <c r="BH515" i="6"/>
  <c r="BG515" i="6"/>
  <c r="BF515" i="6"/>
  <c r="T515" i="6"/>
  <c r="R515" i="6"/>
  <c r="P515" i="6"/>
  <c r="BI514" i="6"/>
  <c r="BH514" i="6"/>
  <c r="BG514" i="6"/>
  <c r="BF514" i="6"/>
  <c r="T514" i="6"/>
  <c r="R514" i="6"/>
  <c r="P514" i="6"/>
  <c r="BI512" i="6"/>
  <c r="BH512" i="6"/>
  <c r="BG512" i="6"/>
  <c r="BF512" i="6"/>
  <c r="T512" i="6"/>
  <c r="R512" i="6"/>
  <c r="P512" i="6"/>
  <c r="BI511" i="6"/>
  <c r="BH511" i="6"/>
  <c r="BG511" i="6"/>
  <c r="BF511" i="6"/>
  <c r="T511" i="6"/>
  <c r="R511" i="6"/>
  <c r="P511" i="6"/>
  <c r="BI510" i="6"/>
  <c r="BH510" i="6"/>
  <c r="BG510" i="6"/>
  <c r="BF510" i="6"/>
  <c r="T510" i="6"/>
  <c r="R510" i="6"/>
  <c r="P510" i="6"/>
  <c r="BI497" i="6"/>
  <c r="BH497" i="6"/>
  <c r="BG497" i="6"/>
  <c r="BF497" i="6"/>
  <c r="T497" i="6"/>
  <c r="R497" i="6"/>
  <c r="P497" i="6"/>
  <c r="BI484" i="6"/>
  <c r="BH484" i="6"/>
  <c r="BG484" i="6"/>
  <c r="BF484" i="6"/>
  <c r="T484" i="6"/>
  <c r="R484" i="6"/>
  <c r="P484" i="6"/>
  <c r="BI482" i="6"/>
  <c r="BH482" i="6"/>
  <c r="BG482" i="6"/>
  <c r="BF482" i="6"/>
  <c r="T482" i="6"/>
  <c r="R482" i="6"/>
  <c r="P482" i="6"/>
  <c r="BI481" i="6"/>
  <c r="BH481" i="6"/>
  <c r="BG481" i="6"/>
  <c r="BF481" i="6"/>
  <c r="T481" i="6"/>
  <c r="R481" i="6"/>
  <c r="P481" i="6"/>
  <c r="BI477" i="6"/>
  <c r="BH477" i="6"/>
  <c r="BG477" i="6"/>
  <c r="BF477" i="6"/>
  <c r="T477" i="6"/>
  <c r="R477" i="6"/>
  <c r="P477" i="6"/>
  <c r="BI473" i="6"/>
  <c r="BH473" i="6"/>
  <c r="BG473" i="6"/>
  <c r="BF473" i="6"/>
  <c r="T473" i="6"/>
  <c r="R473" i="6"/>
  <c r="P473" i="6"/>
  <c r="BI469" i="6"/>
  <c r="BH469" i="6"/>
  <c r="BG469" i="6"/>
  <c r="BF469" i="6"/>
  <c r="T469" i="6"/>
  <c r="R469" i="6"/>
  <c r="P469" i="6"/>
  <c r="BI465" i="6"/>
  <c r="BH465" i="6"/>
  <c r="BG465" i="6"/>
  <c r="BF465" i="6"/>
  <c r="T465" i="6"/>
  <c r="R465" i="6"/>
  <c r="P465" i="6"/>
  <c r="BI461" i="6"/>
  <c r="BH461" i="6"/>
  <c r="BG461" i="6"/>
  <c r="BF461" i="6"/>
  <c r="T461" i="6"/>
  <c r="R461" i="6"/>
  <c r="P461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445" i="6"/>
  <c r="BH445" i="6"/>
  <c r="BG445" i="6"/>
  <c r="BF445" i="6"/>
  <c r="T445" i="6"/>
  <c r="R445" i="6"/>
  <c r="P445" i="6"/>
  <c r="BI441" i="6"/>
  <c r="BH441" i="6"/>
  <c r="BG441" i="6"/>
  <c r="BF441" i="6"/>
  <c r="T441" i="6"/>
  <c r="R441" i="6"/>
  <c r="P441" i="6"/>
  <c r="BI437" i="6"/>
  <c r="BH437" i="6"/>
  <c r="BG437" i="6"/>
  <c r="BF437" i="6"/>
  <c r="T437" i="6"/>
  <c r="R437" i="6"/>
  <c r="P437" i="6"/>
  <c r="BI423" i="6"/>
  <c r="BH423" i="6"/>
  <c r="BG423" i="6"/>
  <c r="BF423" i="6"/>
  <c r="T423" i="6"/>
  <c r="R423" i="6"/>
  <c r="P423" i="6"/>
  <c r="BI409" i="6"/>
  <c r="BH409" i="6"/>
  <c r="BG409" i="6"/>
  <c r="BF409" i="6"/>
  <c r="T409" i="6"/>
  <c r="R409" i="6"/>
  <c r="P409" i="6"/>
  <c r="BI395" i="6"/>
  <c r="BH395" i="6"/>
  <c r="BG395" i="6"/>
  <c r="BF395" i="6"/>
  <c r="T395" i="6"/>
  <c r="R395" i="6"/>
  <c r="P395" i="6"/>
  <c r="BI381" i="6"/>
  <c r="BH381" i="6"/>
  <c r="BG381" i="6"/>
  <c r="BF381" i="6"/>
  <c r="T381" i="6"/>
  <c r="R381" i="6"/>
  <c r="P381" i="6"/>
  <c r="BI377" i="6"/>
  <c r="BH377" i="6"/>
  <c r="BG377" i="6"/>
  <c r="BF377" i="6"/>
  <c r="T377" i="6"/>
  <c r="R377" i="6"/>
  <c r="P377" i="6"/>
  <c r="BI373" i="6"/>
  <c r="BH373" i="6"/>
  <c r="BG373" i="6"/>
  <c r="BF373" i="6"/>
  <c r="T373" i="6"/>
  <c r="R373" i="6"/>
  <c r="P373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2" i="6"/>
  <c r="BH352" i="6"/>
  <c r="BG352" i="6"/>
  <c r="BF352" i="6"/>
  <c r="T352" i="6"/>
  <c r="R352" i="6"/>
  <c r="P352" i="6"/>
  <c r="BI347" i="6"/>
  <c r="BH347" i="6"/>
  <c r="BG347" i="6"/>
  <c r="BF347" i="6"/>
  <c r="T347" i="6"/>
  <c r="R347" i="6"/>
  <c r="P347" i="6"/>
  <c r="BI342" i="6"/>
  <c r="BH342" i="6"/>
  <c r="BG342" i="6"/>
  <c r="BF342" i="6"/>
  <c r="T342" i="6"/>
  <c r="R342" i="6"/>
  <c r="P342" i="6"/>
  <c r="BI335" i="6"/>
  <c r="BH335" i="6"/>
  <c r="BG335" i="6"/>
  <c r="BF335" i="6"/>
  <c r="T335" i="6"/>
  <c r="R335" i="6"/>
  <c r="P335" i="6"/>
  <c r="BI330" i="6"/>
  <c r="BH330" i="6"/>
  <c r="BG330" i="6"/>
  <c r="BF330" i="6"/>
  <c r="T330" i="6"/>
  <c r="R330" i="6"/>
  <c r="P330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R318" i="6"/>
  <c r="P318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303" i="6"/>
  <c r="BH303" i="6"/>
  <c r="BG303" i="6"/>
  <c r="BF303" i="6"/>
  <c r="T303" i="6"/>
  <c r="R303" i="6"/>
  <c r="P303" i="6"/>
  <c r="BI299" i="6"/>
  <c r="BH299" i="6"/>
  <c r="BG299" i="6"/>
  <c r="BF299" i="6"/>
  <c r="T299" i="6"/>
  <c r="R299" i="6"/>
  <c r="P299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87" i="6"/>
  <c r="BH287" i="6"/>
  <c r="BG287" i="6"/>
  <c r="BF287" i="6"/>
  <c r="T287" i="6"/>
  <c r="R287" i="6"/>
  <c r="P287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37" i="6"/>
  <c r="BH237" i="6"/>
  <c r="BG237" i="6"/>
  <c r="BF237" i="6"/>
  <c r="T237" i="6"/>
  <c r="R237" i="6"/>
  <c r="P237" i="6"/>
  <c r="BI223" i="6"/>
  <c r="BH223" i="6"/>
  <c r="BG223" i="6"/>
  <c r="BF223" i="6"/>
  <c r="T223" i="6"/>
  <c r="R223" i="6"/>
  <c r="P223" i="6"/>
  <c r="BI209" i="6"/>
  <c r="BH209" i="6"/>
  <c r="BG209" i="6"/>
  <c r="BF209" i="6"/>
  <c r="T209" i="6"/>
  <c r="R209" i="6"/>
  <c r="P209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5" i="6"/>
  <c r="BH165" i="6"/>
  <c r="BG165" i="6"/>
  <c r="BF165" i="6"/>
  <c r="T165" i="6"/>
  <c r="R165" i="6"/>
  <c r="P165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26" i="6"/>
  <c r="BH126" i="6"/>
  <c r="BG126" i="6"/>
  <c r="BF126" i="6"/>
  <c r="T126" i="6"/>
  <c r="R126" i="6"/>
  <c r="P126" i="6"/>
  <c r="J121" i="6"/>
  <c r="J120" i="6"/>
  <c r="F120" i="6"/>
  <c r="F118" i="6"/>
  <c r="E116" i="6"/>
  <c r="J94" i="6"/>
  <c r="J93" i="6"/>
  <c r="F93" i="6"/>
  <c r="F91" i="6"/>
  <c r="E89" i="6"/>
  <c r="J20" i="6"/>
  <c r="E20" i="6"/>
  <c r="F121" i="6" s="1"/>
  <c r="J19" i="6"/>
  <c r="J14" i="6"/>
  <c r="J118" i="6" s="1"/>
  <c r="E7" i="6"/>
  <c r="E85" i="6"/>
  <c r="J39" i="5"/>
  <c r="J38" i="5"/>
  <c r="AY99" i="1" s="1"/>
  <c r="J37" i="5"/>
  <c r="AX99" i="1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68" i="5"/>
  <c r="BH368" i="5"/>
  <c r="BG368" i="5"/>
  <c r="BF368" i="5"/>
  <c r="T368" i="5"/>
  <c r="R368" i="5"/>
  <c r="P368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6" i="5"/>
  <c r="BH316" i="5"/>
  <c r="BG316" i="5"/>
  <c r="BF316" i="5"/>
  <c r="T316" i="5"/>
  <c r="R316" i="5"/>
  <c r="P316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J127" i="5"/>
  <c r="J126" i="5"/>
  <c r="F126" i="5"/>
  <c r="F124" i="5"/>
  <c r="E122" i="5"/>
  <c r="J94" i="5"/>
  <c r="J93" i="5"/>
  <c r="F93" i="5"/>
  <c r="F91" i="5"/>
  <c r="E89" i="5"/>
  <c r="J20" i="5"/>
  <c r="E20" i="5"/>
  <c r="F94" i="5" s="1"/>
  <c r="J19" i="5"/>
  <c r="J14" i="5"/>
  <c r="J124" i="5" s="1"/>
  <c r="E7" i="5"/>
  <c r="E118" i="5"/>
  <c r="J39" i="4"/>
  <c r="J38" i="4"/>
  <c r="AY98" i="1"/>
  <c r="J37" i="4"/>
  <c r="AX98" i="1" s="1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6" i="4"/>
  <c r="BH346" i="4"/>
  <c r="BG346" i="4"/>
  <c r="BF346" i="4"/>
  <c r="T346" i="4"/>
  <c r="R346" i="4"/>
  <c r="P346" i="4"/>
  <c r="BI342" i="4"/>
  <c r="BH342" i="4"/>
  <c r="BG342" i="4"/>
  <c r="BF342" i="4"/>
  <c r="T342" i="4"/>
  <c r="R342" i="4"/>
  <c r="P342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3" i="4"/>
  <c r="BH303" i="4"/>
  <c r="BG303" i="4"/>
  <c r="BF303" i="4"/>
  <c r="T303" i="4"/>
  <c r="R303" i="4"/>
  <c r="P303" i="4"/>
  <c r="BI299" i="4"/>
  <c r="BH299" i="4"/>
  <c r="BG299" i="4"/>
  <c r="BF299" i="4"/>
  <c r="T299" i="4"/>
  <c r="R299" i="4"/>
  <c r="P299" i="4"/>
  <c r="BI295" i="4"/>
  <c r="BH295" i="4"/>
  <c r="BG295" i="4"/>
  <c r="BF295" i="4"/>
  <c r="T295" i="4"/>
  <c r="R295" i="4"/>
  <c r="P295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5" i="4"/>
  <c r="BH255" i="4"/>
  <c r="BG255" i="4"/>
  <c r="BF255" i="4"/>
  <c r="T255" i="4"/>
  <c r="R255" i="4"/>
  <c r="P255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4" i="4"/>
  <c r="J93" i="4"/>
  <c r="F93" i="4"/>
  <c r="F91" i="4"/>
  <c r="E89" i="4"/>
  <c r="J20" i="4"/>
  <c r="E20" i="4"/>
  <c r="F132" i="4"/>
  <c r="J19" i="4"/>
  <c r="J14" i="4"/>
  <c r="J91" i="4" s="1"/>
  <c r="E7" i="4"/>
  <c r="E85" i="4" s="1"/>
  <c r="J39" i="3"/>
  <c r="J38" i="3"/>
  <c r="AY97" i="1"/>
  <c r="J37" i="3"/>
  <c r="AX97" i="1" s="1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94" i="3" s="1"/>
  <c r="J19" i="3"/>
  <c r="J14" i="3"/>
  <c r="J118" i="3"/>
  <c r="E7" i="3"/>
  <c r="E85" i="3" s="1"/>
  <c r="J39" i="2"/>
  <c r="J38" i="2"/>
  <c r="AY96" i="1"/>
  <c r="J37" i="2"/>
  <c r="AX96" i="1"/>
  <c r="BI2360" i="2"/>
  <c r="BH2360" i="2"/>
  <c r="BG2360" i="2"/>
  <c r="BF2360" i="2"/>
  <c r="T2360" i="2"/>
  <c r="R2360" i="2"/>
  <c r="P2360" i="2"/>
  <c r="BI2347" i="2"/>
  <c r="BH2347" i="2"/>
  <c r="BG2347" i="2"/>
  <c r="BF2347" i="2"/>
  <c r="T2347" i="2"/>
  <c r="R2347" i="2"/>
  <c r="P2347" i="2"/>
  <c r="BI2339" i="2"/>
  <c r="BH2339" i="2"/>
  <c r="BG2339" i="2"/>
  <c r="BF2339" i="2"/>
  <c r="T2339" i="2"/>
  <c r="R2339" i="2"/>
  <c r="P2339" i="2"/>
  <c r="BI2333" i="2"/>
  <c r="BH2333" i="2"/>
  <c r="BG2333" i="2"/>
  <c r="BF2333" i="2"/>
  <c r="T2333" i="2"/>
  <c r="R2333" i="2"/>
  <c r="P2333" i="2"/>
  <c r="BI2326" i="2"/>
  <c r="BH2326" i="2"/>
  <c r="BG2326" i="2"/>
  <c r="BF2326" i="2"/>
  <c r="T2326" i="2"/>
  <c r="R2326" i="2"/>
  <c r="P2326" i="2"/>
  <c r="BI2295" i="2"/>
  <c r="BH2295" i="2"/>
  <c r="BG2295" i="2"/>
  <c r="BF2295" i="2"/>
  <c r="T2295" i="2"/>
  <c r="R2295" i="2"/>
  <c r="P2295" i="2"/>
  <c r="BI2293" i="2"/>
  <c r="BH2293" i="2"/>
  <c r="BG2293" i="2"/>
  <c r="BF2293" i="2"/>
  <c r="T2293" i="2"/>
  <c r="R2293" i="2"/>
  <c r="P2293" i="2"/>
  <c r="BI2268" i="2"/>
  <c r="BH2268" i="2"/>
  <c r="BG2268" i="2"/>
  <c r="BF2268" i="2"/>
  <c r="T2268" i="2"/>
  <c r="R2268" i="2"/>
  <c r="P2268" i="2"/>
  <c r="BI2261" i="2"/>
  <c r="BH2261" i="2"/>
  <c r="BG2261" i="2"/>
  <c r="BF2261" i="2"/>
  <c r="T2261" i="2"/>
  <c r="R2261" i="2"/>
  <c r="P2261" i="2"/>
  <c r="BI2259" i="2"/>
  <c r="BH2259" i="2"/>
  <c r="BG2259" i="2"/>
  <c r="BF2259" i="2"/>
  <c r="T2259" i="2"/>
  <c r="R2259" i="2"/>
  <c r="P2259" i="2"/>
  <c r="BI2234" i="2"/>
  <c r="BH2234" i="2"/>
  <c r="BG2234" i="2"/>
  <c r="BF2234" i="2"/>
  <c r="T2234" i="2"/>
  <c r="R2234" i="2"/>
  <c r="P2234" i="2"/>
  <c r="BI2227" i="2"/>
  <c r="BH2227" i="2"/>
  <c r="BG2227" i="2"/>
  <c r="BF2227" i="2"/>
  <c r="T2227" i="2"/>
  <c r="T2226" i="2" s="1"/>
  <c r="R2227" i="2"/>
  <c r="R2226" i="2" s="1"/>
  <c r="P2227" i="2"/>
  <c r="P2226" i="2"/>
  <c r="BI2225" i="2"/>
  <c r="BH2225" i="2"/>
  <c r="BG2225" i="2"/>
  <c r="BF2225" i="2"/>
  <c r="T2225" i="2"/>
  <c r="R2225" i="2"/>
  <c r="P2225" i="2"/>
  <c r="BI2188" i="2"/>
  <c r="BH2188" i="2"/>
  <c r="BG2188" i="2"/>
  <c r="BF2188" i="2"/>
  <c r="T2188" i="2"/>
  <c r="R2188" i="2"/>
  <c r="P2188" i="2"/>
  <c r="BI2149" i="2"/>
  <c r="BH2149" i="2"/>
  <c r="BG2149" i="2"/>
  <c r="BF2149" i="2"/>
  <c r="T2149" i="2"/>
  <c r="R2149" i="2"/>
  <c r="P2149" i="2"/>
  <c r="BI2143" i="2"/>
  <c r="BH2143" i="2"/>
  <c r="BG2143" i="2"/>
  <c r="BF2143" i="2"/>
  <c r="T2143" i="2"/>
  <c r="R2143" i="2"/>
  <c r="P2143" i="2"/>
  <c r="BI2124" i="2"/>
  <c r="BH2124" i="2"/>
  <c r="BG2124" i="2"/>
  <c r="BF2124" i="2"/>
  <c r="T2124" i="2"/>
  <c r="R2124" i="2"/>
  <c r="P2124" i="2"/>
  <c r="BI2111" i="2"/>
  <c r="BH2111" i="2"/>
  <c r="BG2111" i="2"/>
  <c r="BF2111" i="2"/>
  <c r="T2111" i="2"/>
  <c r="R2111" i="2"/>
  <c r="P2111" i="2"/>
  <c r="BI2104" i="2"/>
  <c r="BH2104" i="2"/>
  <c r="BG2104" i="2"/>
  <c r="BF2104" i="2"/>
  <c r="T2104" i="2"/>
  <c r="R2104" i="2"/>
  <c r="P2104" i="2"/>
  <c r="BI2102" i="2"/>
  <c r="BH2102" i="2"/>
  <c r="BG2102" i="2"/>
  <c r="BF2102" i="2"/>
  <c r="T2102" i="2"/>
  <c r="R2102" i="2"/>
  <c r="P2102" i="2"/>
  <c r="BI2075" i="2"/>
  <c r="BH2075" i="2"/>
  <c r="BG2075" i="2"/>
  <c r="BF2075" i="2"/>
  <c r="T2075" i="2"/>
  <c r="R2075" i="2"/>
  <c r="P2075" i="2"/>
  <c r="BI2073" i="2"/>
  <c r="BH2073" i="2"/>
  <c r="BG2073" i="2"/>
  <c r="BF2073" i="2"/>
  <c r="T2073" i="2"/>
  <c r="R2073" i="2"/>
  <c r="P2073" i="2"/>
  <c r="BI2028" i="2"/>
  <c r="BH2028" i="2"/>
  <c r="BG2028" i="2"/>
  <c r="BF2028" i="2"/>
  <c r="T2028" i="2"/>
  <c r="R2028" i="2"/>
  <c r="P2028" i="2"/>
  <c r="BI2026" i="2"/>
  <c r="BH2026" i="2"/>
  <c r="BG2026" i="2"/>
  <c r="BF2026" i="2"/>
  <c r="T2026" i="2"/>
  <c r="R2026" i="2"/>
  <c r="P2026" i="2"/>
  <c r="BI2021" i="2"/>
  <c r="BH2021" i="2"/>
  <c r="BG2021" i="2"/>
  <c r="BF2021" i="2"/>
  <c r="T2021" i="2"/>
  <c r="R2021" i="2"/>
  <c r="P2021" i="2"/>
  <c r="BI2016" i="2"/>
  <c r="BH2016" i="2"/>
  <c r="BG2016" i="2"/>
  <c r="BF2016" i="2"/>
  <c r="T2016" i="2"/>
  <c r="R2016" i="2"/>
  <c r="P2016" i="2"/>
  <c r="BI2013" i="2"/>
  <c r="BH2013" i="2"/>
  <c r="BG2013" i="2"/>
  <c r="BF2013" i="2"/>
  <c r="T2013" i="2"/>
  <c r="R2013" i="2"/>
  <c r="P2013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2002" i="2"/>
  <c r="BH2002" i="2"/>
  <c r="BG2002" i="2"/>
  <c r="BF2002" i="2"/>
  <c r="T2002" i="2"/>
  <c r="R2002" i="2"/>
  <c r="P2002" i="2"/>
  <c r="BI1997" i="2"/>
  <c r="BH1997" i="2"/>
  <c r="BG1997" i="2"/>
  <c r="BF1997" i="2"/>
  <c r="T1997" i="2"/>
  <c r="R1997" i="2"/>
  <c r="P1997" i="2"/>
  <c r="BI1994" i="2"/>
  <c r="BH1994" i="2"/>
  <c r="BG1994" i="2"/>
  <c r="BF1994" i="2"/>
  <c r="T1994" i="2"/>
  <c r="R1994" i="2"/>
  <c r="P1994" i="2"/>
  <c r="BI1991" i="2"/>
  <c r="BH1991" i="2"/>
  <c r="BG1991" i="2"/>
  <c r="BF1991" i="2"/>
  <c r="T1991" i="2"/>
  <c r="R1991" i="2"/>
  <c r="P1991" i="2"/>
  <c r="BI1983" i="2"/>
  <c r="BH1983" i="2"/>
  <c r="BG1983" i="2"/>
  <c r="BF1983" i="2"/>
  <c r="T1983" i="2"/>
  <c r="R1983" i="2"/>
  <c r="P1983" i="2"/>
  <c r="BI1975" i="2"/>
  <c r="BH1975" i="2"/>
  <c r="BG1975" i="2"/>
  <c r="BF1975" i="2"/>
  <c r="T1975" i="2"/>
  <c r="R1975" i="2"/>
  <c r="P1975" i="2"/>
  <c r="BI1940" i="2"/>
  <c r="BH1940" i="2"/>
  <c r="BG1940" i="2"/>
  <c r="BF1940" i="2"/>
  <c r="T1940" i="2"/>
  <c r="R1940" i="2"/>
  <c r="P1940" i="2"/>
  <c r="BI1906" i="2"/>
  <c r="BH1906" i="2"/>
  <c r="BG1906" i="2"/>
  <c r="BF1906" i="2"/>
  <c r="T1906" i="2"/>
  <c r="R1906" i="2"/>
  <c r="P1906" i="2"/>
  <c r="BI1904" i="2"/>
  <c r="BH1904" i="2"/>
  <c r="BG1904" i="2"/>
  <c r="BF1904" i="2"/>
  <c r="T1904" i="2"/>
  <c r="R1904" i="2"/>
  <c r="P1904" i="2"/>
  <c r="BI1899" i="2"/>
  <c r="BH1899" i="2"/>
  <c r="BG1899" i="2"/>
  <c r="BF1899" i="2"/>
  <c r="T1899" i="2"/>
  <c r="R1899" i="2"/>
  <c r="P1899" i="2"/>
  <c r="BI1894" i="2"/>
  <c r="BH1894" i="2"/>
  <c r="BG1894" i="2"/>
  <c r="BF1894" i="2"/>
  <c r="T1894" i="2"/>
  <c r="R1894" i="2"/>
  <c r="P1894" i="2"/>
  <c r="BI1866" i="2"/>
  <c r="BH1866" i="2"/>
  <c r="BG1866" i="2"/>
  <c r="BF1866" i="2"/>
  <c r="T1866" i="2"/>
  <c r="R1866" i="2"/>
  <c r="P1866" i="2"/>
  <c r="BI1828" i="2"/>
  <c r="BH1828" i="2"/>
  <c r="BG1828" i="2"/>
  <c r="BF1828" i="2"/>
  <c r="T1828" i="2"/>
  <c r="R1828" i="2"/>
  <c r="P1828" i="2"/>
  <c r="BI1799" i="2"/>
  <c r="BH1799" i="2"/>
  <c r="BG1799" i="2"/>
  <c r="BF1799" i="2"/>
  <c r="T1799" i="2"/>
  <c r="R1799" i="2"/>
  <c r="P1799" i="2"/>
  <c r="BI1798" i="2"/>
  <c r="BH1798" i="2"/>
  <c r="BG1798" i="2"/>
  <c r="BF1798" i="2"/>
  <c r="T1798" i="2"/>
  <c r="R1798" i="2"/>
  <c r="P1798" i="2"/>
  <c r="BI1792" i="2"/>
  <c r="BH1792" i="2"/>
  <c r="BG1792" i="2"/>
  <c r="BF1792" i="2"/>
  <c r="T1792" i="2"/>
  <c r="R1792" i="2"/>
  <c r="P1792" i="2"/>
  <c r="BI1791" i="2"/>
  <c r="BH1791" i="2"/>
  <c r="BG1791" i="2"/>
  <c r="BF1791" i="2"/>
  <c r="T1791" i="2"/>
  <c r="R1791" i="2"/>
  <c r="P1791" i="2"/>
  <c r="BI1778" i="2"/>
  <c r="BH1778" i="2"/>
  <c r="BG1778" i="2"/>
  <c r="BF1778" i="2"/>
  <c r="T1778" i="2"/>
  <c r="R1778" i="2"/>
  <c r="P1778" i="2"/>
  <c r="BI1777" i="2"/>
  <c r="BH1777" i="2"/>
  <c r="BG1777" i="2"/>
  <c r="BF1777" i="2"/>
  <c r="T1777" i="2"/>
  <c r="R1777" i="2"/>
  <c r="P1777" i="2"/>
  <c r="BI1771" i="2"/>
  <c r="BH1771" i="2"/>
  <c r="BG1771" i="2"/>
  <c r="BF1771" i="2"/>
  <c r="T1771" i="2"/>
  <c r="T1770" i="2"/>
  <c r="R1771" i="2"/>
  <c r="R1770" i="2"/>
  <c r="P1771" i="2"/>
  <c r="P1770" i="2" s="1"/>
  <c r="BI1765" i="2"/>
  <c r="BH1765" i="2"/>
  <c r="BG1765" i="2"/>
  <c r="BF1765" i="2"/>
  <c r="T1765" i="2"/>
  <c r="T1764" i="2"/>
  <c r="R1765" i="2"/>
  <c r="R1764" i="2" s="1"/>
  <c r="P1765" i="2"/>
  <c r="P1764" i="2"/>
  <c r="BI1759" i="2"/>
  <c r="BH1759" i="2"/>
  <c r="BG1759" i="2"/>
  <c r="BF1759" i="2"/>
  <c r="T1759" i="2"/>
  <c r="R1759" i="2"/>
  <c r="P1759" i="2"/>
  <c r="BI1754" i="2"/>
  <c r="BH1754" i="2"/>
  <c r="BG1754" i="2"/>
  <c r="BF1754" i="2"/>
  <c r="T1754" i="2"/>
  <c r="R1754" i="2"/>
  <c r="P1754" i="2"/>
  <c r="BI1749" i="2"/>
  <c r="BH1749" i="2"/>
  <c r="BG1749" i="2"/>
  <c r="BF1749" i="2"/>
  <c r="T1749" i="2"/>
  <c r="R1749" i="2"/>
  <c r="P1749" i="2"/>
  <c r="BI1744" i="2"/>
  <c r="BH1744" i="2"/>
  <c r="BG1744" i="2"/>
  <c r="BF1744" i="2"/>
  <c r="T1744" i="2"/>
  <c r="R1744" i="2"/>
  <c r="P1744" i="2"/>
  <c r="BI1739" i="2"/>
  <c r="BH1739" i="2"/>
  <c r="BG1739" i="2"/>
  <c r="BF1739" i="2"/>
  <c r="T1739" i="2"/>
  <c r="R1739" i="2"/>
  <c r="P1739" i="2"/>
  <c r="BI1734" i="2"/>
  <c r="BH1734" i="2"/>
  <c r="BG1734" i="2"/>
  <c r="BF1734" i="2"/>
  <c r="T1734" i="2"/>
  <c r="R1734" i="2"/>
  <c r="P1734" i="2"/>
  <c r="BI1729" i="2"/>
  <c r="BH1729" i="2"/>
  <c r="BG1729" i="2"/>
  <c r="BF1729" i="2"/>
  <c r="T1729" i="2"/>
  <c r="R1729" i="2"/>
  <c r="P1729" i="2"/>
  <c r="BI1724" i="2"/>
  <c r="BH1724" i="2"/>
  <c r="BG1724" i="2"/>
  <c r="BF1724" i="2"/>
  <c r="T1724" i="2"/>
  <c r="R1724" i="2"/>
  <c r="P1724" i="2"/>
  <c r="BI1718" i="2"/>
  <c r="BH1718" i="2"/>
  <c r="BG1718" i="2"/>
  <c r="BF1718" i="2"/>
  <c r="T1718" i="2"/>
  <c r="R1718" i="2"/>
  <c r="P1718" i="2"/>
  <c r="BI1713" i="2"/>
  <c r="BH1713" i="2"/>
  <c r="BG1713" i="2"/>
  <c r="BF1713" i="2"/>
  <c r="T1713" i="2"/>
  <c r="R1713" i="2"/>
  <c r="P1713" i="2"/>
  <c r="BI1708" i="2"/>
  <c r="BH1708" i="2"/>
  <c r="BG1708" i="2"/>
  <c r="BF1708" i="2"/>
  <c r="T1708" i="2"/>
  <c r="R1708" i="2"/>
  <c r="P1708" i="2"/>
  <c r="BI1698" i="2"/>
  <c r="BH1698" i="2"/>
  <c r="BG1698" i="2"/>
  <c r="BF1698" i="2"/>
  <c r="T1698" i="2"/>
  <c r="R1698" i="2"/>
  <c r="P1698" i="2"/>
  <c r="BI1693" i="2"/>
  <c r="BH1693" i="2"/>
  <c r="BG1693" i="2"/>
  <c r="BF1693" i="2"/>
  <c r="T1693" i="2"/>
  <c r="R1693" i="2"/>
  <c r="P1693" i="2"/>
  <c r="BI1688" i="2"/>
  <c r="BH1688" i="2"/>
  <c r="BG1688" i="2"/>
  <c r="BF1688" i="2"/>
  <c r="T1688" i="2"/>
  <c r="R1688" i="2"/>
  <c r="P1688" i="2"/>
  <c r="BI1683" i="2"/>
  <c r="BH1683" i="2"/>
  <c r="BG1683" i="2"/>
  <c r="BF1683" i="2"/>
  <c r="T1683" i="2"/>
  <c r="R1683" i="2"/>
  <c r="P1683" i="2"/>
  <c r="BI1678" i="2"/>
  <c r="BH1678" i="2"/>
  <c r="BG1678" i="2"/>
  <c r="BF1678" i="2"/>
  <c r="T1678" i="2"/>
  <c r="R1678" i="2"/>
  <c r="P1678" i="2"/>
  <c r="BI1673" i="2"/>
  <c r="BH1673" i="2"/>
  <c r="BG1673" i="2"/>
  <c r="BF1673" i="2"/>
  <c r="T1673" i="2"/>
  <c r="R1673" i="2"/>
  <c r="P1673" i="2"/>
  <c r="BI1668" i="2"/>
  <c r="BH1668" i="2"/>
  <c r="BG1668" i="2"/>
  <c r="BF1668" i="2"/>
  <c r="T1668" i="2"/>
  <c r="R1668" i="2"/>
  <c r="P1668" i="2"/>
  <c r="BI1663" i="2"/>
  <c r="BH1663" i="2"/>
  <c r="BG1663" i="2"/>
  <c r="BF1663" i="2"/>
  <c r="T1663" i="2"/>
  <c r="R1663" i="2"/>
  <c r="P1663" i="2"/>
  <c r="BI1656" i="2"/>
  <c r="BH1656" i="2"/>
  <c r="BG1656" i="2"/>
  <c r="BF1656" i="2"/>
  <c r="T1656" i="2"/>
  <c r="R1656" i="2"/>
  <c r="P1656" i="2"/>
  <c r="BI1651" i="2"/>
  <c r="BH1651" i="2"/>
  <c r="BG1651" i="2"/>
  <c r="BF1651" i="2"/>
  <c r="T1651" i="2"/>
  <c r="R1651" i="2"/>
  <c r="P1651" i="2"/>
  <c r="BI1646" i="2"/>
  <c r="BH1646" i="2"/>
  <c r="BG1646" i="2"/>
  <c r="BF1646" i="2"/>
  <c r="T1646" i="2"/>
  <c r="R1646" i="2"/>
  <c r="P1646" i="2"/>
  <c r="BI1641" i="2"/>
  <c r="BH1641" i="2"/>
  <c r="BG1641" i="2"/>
  <c r="BF1641" i="2"/>
  <c r="T1641" i="2"/>
  <c r="R1641" i="2"/>
  <c r="P1641" i="2"/>
  <c r="BI1636" i="2"/>
  <c r="BH1636" i="2"/>
  <c r="BG1636" i="2"/>
  <c r="BF1636" i="2"/>
  <c r="T1636" i="2"/>
  <c r="R1636" i="2"/>
  <c r="P1636" i="2"/>
  <c r="BI1631" i="2"/>
  <c r="BH1631" i="2"/>
  <c r="BG1631" i="2"/>
  <c r="BF1631" i="2"/>
  <c r="T1631" i="2"/>
  <c r="R1631" i="2"/>
  <c r="P1631" i="2"/>
  <c r="BI1626" i="2"/>
  <c r="BH1626" i="2"/>
  <c r="BG1626" i="2"/>
  <c r="BF1626" i="2"/>
  <c r="T1626" i="2"/>
  <c r="R1626" i="2"/>
  <c r="P1626" i="2"/>
  <c r="BI1621" i="2"/>
  <c r="BH1621" i="2"/>
  <c r="BG1621" i="2"/>
  <c r="BF1621" i="2"/>
  <c r="T1621" i="2"/>
  <c r="R1621" i="2"/>
  <c r="P1621" i="2"/>
  <c r="BI1616" i="2"/>
  <c r="BH1616" i="2"/>
  <c r="BG1616" i="2"/>
  <c r="BF1616" i="2"/>
  <c r="T1616" i="2"/>
  <c r="R1616" i="2"/>
  <c r="P1616" i="2"/>
  <c r="BI1611" i="2"/>
  <c r="BH1611" i="2"/>
  <c r="BG1611" i="2"/>
  <c r="BF1611" i="2"/>
  <c r="T1611" i="2"/>
  <c r="R1611" i="2"/>
  <c r="P1611" i="2"/>
  <c r="BI1606" i="2"/>
  <c r="BH1606" i="2"/>
  <c r="BG1606" i="2"/>
  <c r="BF1606" i="2"/>
  <c r="T1606" i="2"/>
  <c r="R1606" i="2"/>
  <c r="P1606" i="2"/>
  <c r="BI1601" i="2"/>
  <c r="BH1601" i="2"/>
  <c r="BG1601" i="2"/>
  <c r="BF1601" i="2"/>
  <c r="T1601" i="2"/>
  <c r="R1601" i="2"/>
  <c r="P1601" i="2"/>
  <c r="BI1596" i="2"/>
  <c r="BH1596" i="2"/>
  <c r="BG1596" i="2"/>
  <c r="BF1596" i="2"/>
  <c r="T1596" i="2"/>
  <c r="R1596" i="2"/>
  <c r="P1596" i="2"/>
  <c r="BI1591" i="2"/>
  <c r="BH1591" i="2"/>
  <c r="BG1591" i="2"/>
  <c r="BF1591" i="2"/>
  <c r="T1591" i="2"/>
  <c r="R1591" i="2"/>
  <c r="P1591" i="2"/>
  <c r="BI1586" i="2"/>
  <c r="BH1586" i="2"/>
  <c r="BG1586" i="2"/>
  <c r="BF1586" i="2"/>
  <c r="T1586" i="2"/>
  <c r="R1586" i="2"/>
  <c r="P1586" i="2"/>
  <c r="BI1580" i="2"/>
  <c r="BH1580" i="2"/>
  <c r="BG1580" i="2"/>
  <c r="BF1580" i="2"/>
  <c r="T1580" i="2"/>
  <c r="R1580" i="2"/>
  <c r="P1580" i="2"/>
  <c r="P1574" i="2"/>
  <c r="BI1575" i="2"/>
  <c r="BH1575" i="2"/>
  <c r="BG1575" i="2"/>
  <c r="BF1575" i="2"/>
  <c r="T1575" i="2"/>
  <c r="T1574" i="2" s="1"/>
  <c r="R1575" i="2"/>
  <c r="R1574" i="2" s="1"/>
  <c r="P1575" i="2"/>
  <c r="BI1569" i="2"/>
  <c r="BH1569" i="2"/>
  <c r="BG1569" i="2"/>
  <c r="BF1569" i="2"/>
  <c r="T1569" i="2"/>
  <c r="R1569" i="2"/>
  <c r="P1569" i="2"/>
  <c r="BI1564" i="2"/>
  <c r="BH1564" i="2"/>
  <c r="BG1564" i="2"/>
  <c r="BF1564" i="2"/>
  <c r="T1564" i="2"/>
  <c r="R1564" i="2"/>
  <c r="P1564" i="2"/>
  <c r="BI1559" i="2"/>
  <c r="BH1559" i="2"/>
  <c r="BG1559" i="2"/>
  <c r="BF1559" i="2"/>
  <c r="T1559" i="2"/>
  <c r="R1559" i="2"/>
  <c r="P1559" i="2"/>
  <c r="BI1554" i="2"/>
  <c r="BH1554" i="2"/>
  <c r="BG1554" i="2"/>
  <c r="BF1554" i="2"/>
  <c r="T1554" i="2"/>
  <c r="R1554" i="2"/>
  <c r="P1554" i="2"/>
  <c r="BI1549" i="2"/>
  <c r="BH1549" i="2"/>
  <c r="BG1549" i="2"/>
  <c r="BF1549" i="2"/>
  <c r="T1549" i="2"/>
  <c r="R1549" i="2"/>
  <c r="P1549" i="2"/>
  <c r="BI1544" i="2"/>
  <c r="BH1544" i="2"/>
  <c r="BG1544" i="2"/>
  <c r="BF1544" i="2"/>
  <c r="T1544" i="2"/>
  <c r="R1544" i="2"/>
  <c r="P1544" i="2"/>
  <c r="BI1539" i="2"/>
  <c r="BH1539" i="2"/>
  <c r="BG1539" i="2"/>
  <c r="BF1539" i="2"/>
  <c r="T1539" i="2"/>
  <c r="R1539" i="2"/>
  <c r="P1539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26" i="2"/>
  <c r="BH1526" i="2"/>
  <c r="BG1526" i="2"/>
  <c r="BF1526" i="2"/>
  <c r="T1526" i="2"/>
  <c r="R1526" i="2"/>
  <c r="P1526" i="2"/>
  <c r="BI1521" i="2"/>
  <c r="BH1521" i="2"/>
  <c r="BG1521" i="2"/>
  <c r="BF1521" i="2"/>
  <c r="T1521" i="2"/>
  <c r="R1521" i="2"/>
  <c r="P1521" i="2"/>
  <c r="BI1513" i="2"/>
  <c r="BH1513" i="2"/>
  <c r="BG1513" i="2"/>
  <c r="BF1513" i="2"/>
  <c r="T1513" i="2"/>
  <c r="R1513" i="2"/>
  <c r="P1513" i="2"/>
  <c r="BI1506" i="2"/>
  <c r="BH1506" i="2"/>
  <c r="BG1506" i="2"/>
  <c r="BF1506" i="2"/>
  <c r="T1506" i="2"/>
  <c r="R1506" i="2"/>
  <c r="P1506" i="2"/>
  <c r="BI1498" i="2"/>
  <c r="BH1498" i="2"/>
  <c r="BG1498" i="2"/>
  <c r="BF1498" i="2"/>
  <c r="T1498" i="2"/>
  <c r="R1498" i="2"/>
  <c r="P1498" i="2"/>
  <c r="BI1490" i="2"/>
  <c r="BH1490" i="2"/>
  <c r="BG1490" i="2"/>
  <c r="BF1490" i="2"/>
  <c r="T1490" i="2"/>
  <c r="R1490" i="2"/>
  <c r="P1490" i="2"/>
  <c r="BI1482" i="2"/>
  <c r="BH1482" i="2"/>
  <c r="BG1482" i="2"/>
  <c r="BF1482" i="2"/>
  <c r="T1482" i="2"/>
  <c r="R1482" i="2"/>
  <c r="P1482" i="2"/>
  <c r="BI1474" i="2"/>
  <c r="BH1474" i="2"/>
  <c r="BG1474" i="2"/>
  <c r="BF1474" i="2"/>
  <c r="T1474" i="2"/>
  <c r="R1474" i="2"/>
  <c r="P1474" i="2"/>
  <c r="BI1466" i="2"/>
  <c r="BH1466" i="2"/>
  <c r="BG1466" i="2"/>
  <c r="BF1466" i="2"/>
  <c r="T1466" i="2"/>
  <c r="R1466" i="2"/>
  <c r="P1466" i="2"/>
  <c r="BI1458" i="2"/>
  <c r="BH1458" i="2"/>
  <c r="BG1458" i="2"/>
  <c r="BF1458" i="2"/>
  <c r="T1458" i="2"/>
  <c r="R1458" i="2"/>
  <c r="P1458" i="2"/>
  <c r="BI1450" i="2"/>
  <c r="BH1450" i="2"/>
  <c r="BG1450" i="2"/>
  <c r="BF1450" i="2"/>
  <c r="T1450" i="2"/>
  <c r="R1450" i="2"/>
  <c r="P1450" i="2"/>
  <c r="BI1445" i="2"/>
  <c r="BH1445" i="2"/>
  <c r="BG1445" i="2"/>
  <c r="BF1445" i="2"/>
  <c r="T1445" i="2"/>
  <c r="R1445" i="2"/>
  <c r="P1445" i="2"/>
  <c r="BI1440" i="2"/>
  <c r="BH1440" i="2"/>
  <c r="BG1440" i="2"/>
  <c r="BF1440" i="2"/>
  <c r="T1440" i="2"/>
  <c r="R1440" i="2"/>
  <c r="P1440" i="2"/>
  <c r="BI1435" i="2"/>
  <c r="BH1435" i="2"/>
  <c r="BG1435" i="2"/>
  <c r="BF1435" i="2"/>
  <c r="T1435" i="2"/>
  <c r="R1435" i="2"/>
  <c r="P1435" i="2"/>
  <c r="BI1430" i="2"/>
  <c r="BH1430" i="2"/>
  <c r="BG1430" i="2"/>
  <c r="BF1430" i="2"/>
  <c r="T1430" i="2"/>
  <c r="R1430" i="2"/>
  <c r="P1430" i="2"/>
  <c r="BI1425" i="2"/>
  <c r="BH1425" i="2"/>
  <c r="BG1425" i="2"/>
  <c r="BF1425" i="2"/>
  <c r="T1425" i="2"/>
  <c r="R1425" i="2"/>
  <c r="P1425" i="2"/>
  <c r="BI1420" i="2"/>
  <c r="BH1420" i="2"/>
  <c r="BG1420" i="2"/>
  <c r="BF1420" i="2"/>
  <c r="T1420" i="2"/>
  <c r="R1420" i="2"/>
  <c r="P1420" i="2"/>
  <c r="BI1415" i="2"/>
  <c r="BH1415" i="2"/>
  <c r="BG1415" i="2"/>
  <c r="BF1415" i="2"/>
  <c r="T1415" i="2"/>
  <c r="R1415" i="2"/>
  <c r="P1415" i="2"/>
  <c r="BI1410" i="2"/>
  <c r="BH1410" i="2"/>
  <c r="BG1410" i="2"/>
  <c r="BF1410" i="2"/>
  <c r="T1410" i="2"/>
  <c r="R1410" i="2"/>
  <c r="P1410" i="2"/>
  <c r="BI1405" i="2"/>
  <c r="BH1405" i="2"/>
  <c r="BG1405" i="2"/>
  <c r="BF1405" i="2"/>
  <c r="T1405" i="2"/>
  <c r="R1405" i="2"/>
  <c r="P1405" i="2"/>
  <c r="BI1400" i="2"/>
  <c r="BH1400" i="2"/>
  <c r="BG1400" i="2"/>
  <c r="BF1400" i="2"/>
  <c r="T1400" i="2"/>
  <c r="R1400" i="2"/>
  <c r="P1400" i="2"/>
  <c r="BI1398" i="2"/>
  <c r="BH1398" i="2"/>
  <c r="BG1398" i="2"/>
  <c r="BF1398" i="2"/>
  <c r="T1398" i="2"/>
  <c r="R1398" i="2"/>
  <c r="P1398" i="2"/>
  <c r="BI1396" i="2"/>
  <c r="BH1396" i="2"/>
  <c r="BG1396" i="2"/>
  <c r="BF1396" i="2"/>
  <c r="T1396" i="2"/>
  <c r="R1396" i="2"/>
  <c r="P1396" i="2"/>
  <c r="BI1378" i="2"/>
  <c r="BH1378" i="2"/>
  <c r="BG1378" i="2"/>
  <c r="BF1378" i="2"/>
  <c r="T1378" i="2"/>
  <c r="R1378" i="2"/>
  <c r="P1378" i="2"/>
  <c r="BI1318" i="2"/>
  <c r="BH1318" i="2"/>
  <c r="BG1318" i="2"/>
  <c r="BF1318" i="2"/>
  <c r="T1318" i="2"/>
  <c r="R1318" i="2"/>
  <c r="P1318" i="2"/>
  <c r="BI1313" i="2"/>
  <c r="BH1313" i="2"/>
  <c r="BG1313" i="2"/>
  <c r="BF1313" i="2"/>
  <c r="T1313" i="2"/>
  <c r="R1313" i="2"/>
  <c r="P1313" i="2"/>
  <c r="BI1304" i="2"/>
  <c r="BH1304" i="2"/>
  <c r="BG1304" i="2"/>
  <c r="BF1304" i="2"/>
  <c r="T1304" i="2"/>
  <c r="R1304" i="2"/>
  <c r="P1304" i="2"/>
  <c r="BI1294" i="2"/>
  <c r="BH1294" i="2"/>
  <c r="BG1294" i="2"/>
  <c r="BF1294" i="2"/>
  <c r="T1294" i="2"/>
  <c r="R1294" i="2"/>
  <c r="P1294" i="2"/>
  <c r="BI1255" i="2"/>
  <c r="BH1255" i="2"/>
  <c r="BG1255" i="2"/>
  <c r="BF1255" i="2"/>
  <c r="T1255" i="2"/>
  <c r="R1255" i="2"/>
  <c r="P1255" i="2"/>
  <c r="BI1230" i="2"/>
  <c r="BH1230" i="2"/>
  <c r="BG1230" i="2"/>
  <c r="BF1230" i="2"/>
  <c r="T1230" i="2"/>
  <c r="R1230" i="2"/>
  <c r="P1230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155" i="2"/>
  <c r="BH1155" i="2"/>
  <c r="BG1155" i="2"/>
  <c r="BF1155" i="2"/>
  <c r="T1155" i="2"/>
  <c r="R1155" i="2"/>
  <c r="P1155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50" i="2"/>
  <c r="BH1050" i="2"/>
  <c r="BG1050" i="2"/>
  <c r="BF1050" i="2"/>
  <c r="T1050" i="2"/>
  <c r="R1050" i="2"/>
  <c r="P1050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38" i="2"/>
  <c r="BH938" i="2"/>
  <c r="BG938" i="2"/>
  <c r="BF938" i="2"/>
  <c r="T938" i="2"/>
  <c r="R938" i="2"/>
  <c r="P938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2" i="2"/>
  <c r="BH912" i="2"/>
  <c r="BG912" i="2"/>
  <c r="BF912" i="2"/>
  <c r="T912" i="2"/>
  <c r="R912" i="2"/>
  <c r="P912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2" i="2"/>
  <c r="BH852" i="2"/>
  <c r="BG852" i="2"/>
  <c r="BF852" i="2"/>
  <c r="T852" i="2"/>
  <c r="R852" i="2"/>
  <c r="P852" i="2"/>
  <c r="BI846" i="2"/>
  <c r="BH846" i="2"/>
  <c r="BG846" i="2"/>
  <c r="BF846" i="2"/>
  <c r="T846" i="2"/>
  <c r="R846" i="2"/>
  <c r="P846" i="2"/>
  <c r="BI840" i="2"/>
  <c r="BH840" i="2"/>
  <c r="BG840" i="2"/>
  <c r="BF840" i="2"/>
  <c r="T840" i="2"/>
  <c r="R840" i="2"/>
  <c r="P840" i="2"/>
  <c r="BI834" i="2"/>
  <c r="BH834" i="2"/>
  <c r="BG834" i="2"/>
  <c r="BF834" i="2"/>
  <c r="T834" i="2"/>
  <c r="R834" i="2"/>
  <c r="P834" i="2"/>
  <c r="BI828" i="2"/>
  <c r="BH828" i="2"/>
  <c r="BG828" i="2"/>
  <c r="BF828" i="2"/>
  <c r="T828" i="2"/>
  <c r="R828" i="2"/>
  <c r="P828" i="2"/>
  <c r="BI822" i="2"/>
  <c r="BH822" i="2"/>
  <c r="BG822" i="2"/>
  <c r="BF822" i="2"/>
  <c r="T822" i="2"/>
  <c r="R822" i="2"/>
  <c r="P822" i="2"/>
  <c r="BI816" i="2"/>
  <c r="BH816" i="2"/>
  <c r="BG816" i="2"/>
  <c r="BF816" i="2"/>
  <c r="T816" i="2"/>
  <c r="R816" i="2"/>
  <c r="P816" i="2"/>
  <c r="BI810" i="2"/>
  <c r="BH810" i="2"/>
  <c r="BG810" i="2"/>
  <c r="BF810" i="2"/>
  <c r="T810" i="2"/>
  <c r="R810" i="2"/>
  <c r="P810" i="2"/>
  <c r="BI804" i="2"/>
  <c r="BH804" i="2"/>
  <c r="BG804" i="2"/>
  <c r="BF804" i="2"/>
  <c r="T804" i="2"/>
  <c r="R804" i="2"/>
  <c r="P804" i="2"/>
  <c r="BI798" i="2"/>
  <c r="BH798" i="2"/>
  <c r="BG798" i="2"/>
  <c r="BF798" i="2"/>
  <c r="T798" i="2"/>
  <c r="R798" i="2"/>
  <c r="P798" i="2"/>
  <c r="BI792" i="2"/>
  <c r="BH792" i="2"/>
  <c r="BG792" i="2"/>
  <c r="BF792" i="2"/>
  <c r="T792" i="2"/>
  <c r="R792" i="2"/>
  <c r="P792" i="2"/>
  <c r="BI787" i="2"/>
  <c r="BH787" i="2"/>
  <c r="BG787" i="2"/>
  <c r="BF787" i="2"/>
  <c r="T787" i="2"/>
  <c r="R787" i="2"/>
  <c r="P787" i="2"/>
  <c r="BI781" i="2"/>
  <c r="BH781" i="2"/>
  <c r="BG781" i="2"/>
  <c r="BF781" i="2"/>
  <c r="T781" i="2"/>
  <c r="R781" i="2"/>
  <c r="P781" i="2"/>
  <c r="BI775" i="2"/>
  <c r="BH775" i="2"/>
  <c r="BG775" i="2"/>
  <c r="BF775" i="2"/>
  <c r="T775" i="2"/>
  <c r="R775" i="2"/>
  <c r="P775" i="2"/>
  <c r="BI769" i="2"/>
  <c r="BH769" i="2"/>
  <c r="BG769" i="2"/>
  <c r="BF769" i="2"/>
  <c r="T769" i="2"/>
  <c r="R769" i="2"/>
  <c r="P769" i="2"/>
  <c r="BI763" i="2"/>
  <c r="BH763" i="2"/>
  <c r="BG763" i="2"/>
  <c r="BF763" i="2"/>
  <c r="T763" i="2"/>
  <c r="R763" i="2"/>
  <c r="P763" i="2"/>
  <c r="BI757" i="2"/>
  <c r="BH757" i="2"/>
  <c r="BG757" i="2"/>
  <c r="BF757" i="2"/>
  <c r="T757" i="2"/>
  <c r="R757" i="2"/>
  <c r="P757" i="2"/>
  <c r="BI751" i="2"/>
  <c r="BH751" i="2"/>
  <c r="BG751" i="2"/>
  <c r="BF751" i="2"/>
  <c r="T751" i="2"/>
  <c r="R751" i="2"/>
  <c r="P751" i="2"/>
  <c r="BI745" i="2"/>
  <c r="BH745" i="2"/>
  <c r="BG745" i="2"/>
  <c r="BF745" i="2"/>
  <c r="T745" i="2"/>
  <c r="R745" i="2"/>
  <c r="P745" i="2"/>
  <c r="BI739" i="2"/>
  <c r="BH739" i="2"/>
  <c r="BG739" i="2"/>
  <c r="BF739" i="2"/>
  <c r="T739" i="2"/>
  <c r="R739" i="2"/>
  <c r="P739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19" i="2"/>
  <c r="BH719" i="2"/>
  <c r="BG719" i="2"/>
  <c r="BF719" i="2"/>
  <c r="T719" i="2"/>
  <c r="R719" i="2"/>
  <c r="P719" i="2"/>
  <c r="BI714" i="2"/>
  <c r="BH714" i="2"/>
  <c r="BG714" i="2"/>
  <c r="BF714" i="2"/>
  <c r="T714" i="2"/>
  <c r="R714" i="2"/>
  <c r="P714" i="2"/>
  <c r="BI709" i="2"/>
  <c r="BH709" i="2"/>
  <c r="BG709" i="2"/>
  <c r="BF709" i="2"/>
  <c r="T709" i="2"/>
  <c r="R709" i="2"/>
  <c r="P709" i="2"/>
  <c r="BI704" i="2"/>
  <c r="BH704" i="2"/>
  <c r="BG704" i="2"/>
  <c r="BF704" i="2"/>
  <c r="T704" i="2"/>
  <c r="R704" i="2"/>
  <c r="P704" i="2"/>
  <c r="BI699" i="2"/>
  <c r="BH699" i="2"/>
  <c r="BG699" i="2"/>
  <c r="BF699" i="2"/>
  <c r="T699" i="2"/>
  <c r="R699" i="2"/>
  <c r="P699" i="2"/>
  <c r="BI694" i="2"/>
  <c r="BH694" i="2"/>
  <c r="BG694" i="2"/>
  <c r="BF694" i="2"/>
  <c r="T694" i="2"/>
  <c r="R694" i="2"/>
  <c r="P694" i="2"/>
  <c r="BI686" i="2"/>
  <c r="BH686" i="2"/>
  <c r="BG686" i="2"/>
  <c r="BF686" i="2"/>
  <c r="T686" i="2"/>
  <c r="T685" i="2"/>
  <c r="R686" i="2"/>
  <c r="R685" i="2" s="1"/>
  <c r="P686" i="2"/>
  <c r="P685" i="2"/>
  <c r="BI672" i="2"/>
  <c r="BH672" i="2"/>
  <c r="BG672" i="2"/>
  <c r="BF672" i="2"/>
  <c r="T672" i="2"/>
  <c r="T671" i="2" s="1"/>
  <c r="R672" i="2"/>
  <c r="R671" i="2"/>
  <c r="P672" i="2"/>
  <c r="P671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17" i="2"/>
  <c r="BH517" i="2"/>
  <c r="BG517" i="2"/>
  <c r="BF517" i="2"/>
  <c r="T517" i="2"/>
  <c r="R517" i="2"/>
  <c r="P517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72" i="2"/>
  <c r="BH472" i="2"/>
  <c r="BG472" i="2"/>
  <c r="BF472" i="2"/>
  <c r="T472" i="2"/>
  <c r="R472" i="2"/>
  <c r="P472" i="2"/>
  <c r="BI464" i="2"/>
  <c r="BH464" i="2"/>
  <c r="BG464" i="2"/>
  <c r="BF464" i="2"/>
  <c r="T464" i="2"/>
  <c r="R464" i="2"/>
  <c r="P464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05" i="2"/>
  <c r="BH405" i="2"/>
  <c r="BG405" i="2"/>
  <c r="BF405" i="2"/>
  <c r="T405" i="2"/>
  <c r="R405" i="2"/>
  <c r="P405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294" i="2"/>
  <c r="BH294" i="2"/>
  <c r="BG294" i="2"/>
  <c r="BF294" i="2"/>
  <c r="T294" i="2"/>
  <c r="R294" i="2"/>
  <c r="P294" i="2"/>
  <c r="BI277" i="2"/>
  <c r="BH277" i="2"/>
  <c r="BG277" i="2"/>
  <c r="BF277" i="2"/>
  <c r="T277" i="2"/>
  <c r="R277" i="2"/>
  <c r="P277" i="2"/>
  <c r="BI241" i="2"/>
  <c r="BH241" i="2"/>
  <c r="BG241" i="2"/>
  <c r="BF241" i="2"/>
  <c r="T241" i="2"/>
  <c r="R241" i="2"/>
  <c r="P241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J145" i="2"/>
  <c r="J144" i="2"/>
  <c r="F144" i="2"/>
  <c r="F142" i="2"/>
  <c r="E140" i="2"/>
  <c r="J94" i="2"/>
  <c r="J93" i="2"/>
  <c r="F93" i="2"/>
  <c r="F91" i="2"/>
  <c r="E89" i="2"/>
  <c r="J20" i="2"/>
  <c r="E20" i="2"/>
  <c r="F145" i="2" s="1"/>
  <c r="J19" i="2"/>
  <c r="J14" i="2"/>
  <c r="J91" i="2" s="1"/>
  <c r="E7" i="2"/>
  <c r="E136" i="2"/>
  <c r="L90" i="1"/>
  <c r="AM90" i="1"/>
  <c r="AM89" i="1"/>
  <c r="L89" i="1"/>
  <c r="AM87" i="1"/>
  <c r="L87" i="1"/>
  <c r="L85" i="1"/>
  <c r="L84" i="1"/>
  <c r="J173" i="11"/>
  <c r="BK263" i="10"/>
  <c r="J261" i="10"/>
  <c r="J257" i="10"/>
  <c r="BK246" i="10"/>
  <c r="J244" i="10"/>
  <c r="J238" i="10"/>
  <c r="BK236" i="10"/>
  <c r="BK210" i="10"/>
  <c r="J194" i="10"/>
  <c r="BK186" i="10"/>
  <c r="BK181" i="10"/>
  <c r="BK175" i="10"/>
  <c r="J170" i="10"/>
  <c r="J158" i="10"/>
  <c r="J148" i="10"/>
  <c r="BK492" i="9"/>
  <c r="BK489" i="9"/>
  <c r="BK486" i="9"/>
  <c r="J484" i="9"/>
  <c r="J483" i="9"/>
  <c r="J482" i="9"/>
  <c r="J475" i="9"/>
  <c r="J472" i="9"/>
  <c r="BK471" i="9"/>
  <c r="J465" i="9"/>
  <c r="J459" i="9"/>
  <c r="BK439" i="9"/>
  <c r="J437" i="9"/>
  <c r="J433" i="9"/>
  <c r="BK428" i="9"/>
  <c r="J414" i="9"/>
  <c r="J411" i="9"/>
  <c r="J397" i="9"/>
  <c r="J381" i="9"/>
  <c r="BK376" i="9"/>
  <c r="BK352" i="9"/>
  <c r="BK328" i="9"/>
  <c r="J327" i="9"/>
  <c r="BK324" i="9"/>
  <c r="BK311" i="9"/>
  <c r="BK309" i="9"/>
  <c r="J296" i="9"/>
  <c r="BK295" i="9"/>
  <c r="BK289" i="9"/>
  <c r="J285" i="9"/>
  <c r="J282" i="9"/>
  <c r="J277" i="9"/>
  <c r="J274" i="9"/>
  <c r="BK264" i="9"/>
  <c r="J263" i="9"/>
  <c r="BK262" i="9"/>
  <c r="J257" i="9"/>
  <c r="BK253" i="9"/>
  <c r="J238" i="9"/>
  <c r="BK234" i="9"/>
  <c r="BK229" i="9"/>
  <c r="J221" i="9"/>
  <c r="J220" i="9"/>
  <c r="J216" i="9"/>
  <c r="BK214" i="9"/>
  <c r="BK212" i="9"/>
  <c r="BK205" i="9"/>
  <c r="BK201" i="9"/>
  <c r="BK198" i="9"/>
  <c r="J194" i="9"/>
  <c r="BK192" i="9"/>
  <c r="J189" i="9"/>
  <c r="BK188" i="9"/>
  <c r="J173" i="9"/>
  <c r="BK172" i="9"/>
  <c r="BK170" i="9"/>
  <c r="BK168" i="9"/>
  <c r="J166" i="9"/>
  <c r="J165" i="9"/>
  <c r="BK161" i="9"/>
  <c r="BK159" i="9"/>
  <c r="BK158" i="9"/>
  <c r="J154" i="9"/>
  <c r="J151" i="9"/>
  <c r="BK148" i="9"/>
  <c r="BK147" i="9"/>
  <c r="BK141" i="9"/>
  <c r="BK138" i="9"/>
  <c r="J134" i="9"/>
  <c r="J278" i="8"/>
  <c r="BK273" i="8"/>
  <c r="J269" i="8"/>
  <c r="J267" i="8"/>
  <c r="J266" i="8"/>
  <c r="J265" i="8"/>
  <c r="J262" i="8"/>
  <c r="J261" i="8"/>
  <c r="J244" i="8"/>
  <c r="J232" i="8"/>
  <c r="J229" i="8"/>
  <c r="J227" i="8"/>
  <c r="J223" i="8"/>
  <c r="BK217" i="8"/>
  <c r="BK212" i="8"/>
  <c r="J209" i="8"/>
  <c r="BK208" i="8"/>
  <c r="BK199" i="8"/>
  <c r="J192" i="8"/>
  <c r="BK189" i="8"/>
  <c r="BK187" i="8"/>
  <c r="BK186" i="8"/>
  <c r="BK185" i="8"/>
  <c r="J180" i="8"/>
  <c r="BK173" i="8"/>
  <c r="BK172" i="8"/>
  <c r="J169" i="8"/>
  <c r="J167" i="8"/>
  <c r="BK165" i="8"/>
  <c r="BK159" i="8"/>
  <c r="J144" i="8"/>
  <c r="BK141" i="8"/>
  <c r="J139" i="8"/>
  <c r="BK137" i="8"/>
  <c r="J135" i="8"/>
  <c r="BK133" i="8"/>
  <c r="BK131" i="8"/>
  <c r="J129" i="8"/>
  <c r="J382" i="5"/>
  <c r="BK378" i="5"/>
  <c r="J377" i="5"/>
  <c r="BK357" i="5"/>
  <c r="J356" i="5"/>
  <c r="J348" i="5"/>
  <c r="BK326" i="5"/>
  <c r="BK290" i="5"/>
  <c r="J282" i="5"/>
  <c r="J264" i="5"/>
  <c r="J252" i="5"/>
  <c r="BK244" i="5"/>
  <c r="BK226" i="5"/>
  <c r="BK214" i="5"/>
  <c r="BK210" i="5"/>
  <c r="BK205" i="5"/>
  <c r="J168" i="5"/>
  <c r="J156" i="5"/>
  <c r="J401" i="4"/>
  <c r="J400" i="4"/>
  <c r="J396" i="4"/>
  <c r="J395" i="4"/>
  <c r="J393" i="4"/>
  <c r="BK391" i="4"/>
  <c r="J378" i="4"/>
  <c r="J377" i="4"/>
  <c r="J374" i="4"/>
  <c r="J325" i="4"/>
  <c r="BK317" i="4"/>
  <c r="BK278" i="4"/>
  <c r="BK274" i="4"/>
  <c r="J266" i="4"/>
  <c r="J262" i="4"/>
  <c r="J255" i="4"/>
  <c r="J228" i="4"/>
  <c r="BK222" i="4"/>
  <c r="J179" i="4"/>
  <c r="BK175" i="4"/>
  <c r="BK167" i="4"/>
  <c r="BK159" i="4"/>
  <c r="BK193" i="3"/>
  <c r="BK184" i="3"/>
  <c r="J178" i="3"/>
  <c r="BK172" i="3"/>
  <c r="BK133" i="3"/>
  <c r="BK127" i="3"/>
  <c r="J186" i="12"/>
  <c r="J174" i="12"/>
  <c r="BK167" i="12"/>
  <c r="J157" i="12"/>
  <c r="BK149" i="12"/>
  <c r="J143" i="12"/>
  <c r="J139" i="12"/>
  <c r="J124" i="12"/>
  <c r="J183" i="11"/>
  <c r="J179" i="11"/>
  <c r="J177" i="11"/>
  <c r="J169" i="11"/>
  <c r="J165" i="11"/>
  <c r="J158" i="11"/>
  <c r="BK154" i="11"/>
  <c r="BK150" i="11"/>
  <c r="J148" i="11"/>
  <c r="J136" i="11"/>
  <c r="J128" i="11"/>
  <c r="J271" i="10"/>
  <c r="BK259" i="10"/>
  <c r="BK240" i="10"/>
  <c r="J226" i="10"/>
  <c r="J214" i="10"/>
  <c r="J199" i="10"/>
  <c r="J197" i="10"/>
  <c r="J188" i="10"/>
  <c r="J164" i="10"/>
  <c r="BK160" i="10"/>
  <c r="BK154" i="10"/>
  <c r="BK152" i="10"/>
  <c r="BK148" i="10"/>
  <c r="J493" i="9"/>
  <c r="BK491" i="9"/>
  <c r="J488" i="9"/>
  <c r="J485" i="9"/>
  <c r="J477" i="9"/>
  <c r="J474" i="9"/>
  <c r="J471" i="9"/>
  <c r="J470" i="9"/>
  <c r="J467" i="9"/>
  <c r="BK463" i="9"/>
  <c r="BK446" i="9"/>
  <c r="BK445" i="9"/>
  <c r="J436" i="9"/>
  <c r="BK433" i="9"/>
  <c r="BK389" i="9"/>
  <c r="BK385" i="9"/>
  <c r="BK381" i="9"/>
  <c r="BK380" i="9"/>
  <c r="BK372" i="9"/>
  <c r="BK339" i="9"/>
  <c r="J319" i="9"/>
  <c r="J318" i="9"/>
  <c r="J304" i="9"/>
  <c r="J301" i="9"/>
  <c r="J297" i="9"/>
  <c r="J295" i="9"/>
  <c r="J294" i="9"/>
  <c r="BK292" i="9"/>
  <c r="J291" i="9"/>
  <c r="J288" i="9"/>
  <c r="J280" i="9"/>
  <c r="BK272" i="9"/>
  <c r="BK265" i="9"/>
  <c r="J261" i="9"/>
  <c r="BK259" i="9"/>
  <c r="BK249" i="9"/>
  <c r="BK226" i="9"/>
  <c r="BK224" i="9"/>
  <c r="BK222" i="9"/>
  <c r="BK220" i="9"/>
  <c r="J211" i="9"/>
  <c r="J209" i="9"/>
  <c r="BK197" i="9"/>
  <c r="BK196" i="9"/>
  <c r="J192" i="9"/>
  <c r="J190" i="9"/>
  <c r="J182" i="9"/>
  <c r="J181" i="9"/>
  <c r="J177" i="9"/>
  <c r="BK174" i="9"/>
  <c r="J171" i="9"/>
  <c r="BK169" i="9"/>
  <c r="BK146" i="9"/>
  <c r="J141" i="9"/>
  <c r="BK140" i="9"/>
  <c r="BK137" i="9"/>
  <c r="BK271" i="8"/>
  <c r="BK270" i="8"/>
  <c r="BK261" i="8"/>
  <c r="J230" i="8"/>
  <c r="BK226" i="8"/>
  <c r="J224" i="8"/>
  <c r="J218" i="8"/>
  <c r="J216" i="8"/>
  <c r="J215" i="8"/>
  <c r="J214" i="8"/>
  <c r="J211" i="8"/>
  <c r="BK209" i="8"/>
  <c r="BK207" i="8"/>
  <c r="J203" i="8"/>
  <c r="J200" i="8"/>
  <c r="J195" i="8"/>
  <c r="J193" i="8"/>
  <c r="BK192" i="8"/>
  <c r="J189" i="8"/>
  <c r="J187" i="8"/>
  <c r="J184" i="8"/>
  <c r="J182" i="8"/>
  <c r="BK164" i="8"/>
  <c r="BK158" i="8"/>
  <c r="J143" i="8"/>
  <c r="J142" i="8"/>
  <c r="BK139" i="8"/>
  <c r="J137" i="8"/>
  <c r="BK135" i="8"/>
  <c r="J203" i="7"/>
  <c r="J198" i="7"/>
  <c r="J192" i="7"/>
  <c r="BK179" i="7"/>
  <c r="BK175" i="7"/>
  <c r="BK172" i="7"/>
  <c r="BK170" i="7"/>
  <c r="J169" i="7"/>
  <c r="J167" i="7"/>
  <c r="J162" i="7"/>
  <c r="BK161" i="7"/>
  <c r="BK156" i="7"/>
  <c r="J155" i="7"/>
  <c r="BK153" i="7"/>
  <c r="J152" i="7"/>
  <c r="J149" i="7"/>
  <c r="J144" i="7"/>
  <c r="BK135" i="7"/>
  <c r="J134" i="7"/>
  <c r="BK131" i="7"/>
  <c r="BK518" i="6"/>
  <c r="J517" i="6"/>
  <c r="BK516" i="6"/>
  <c r="J515" i="6"/>
  <c r="J497" i="6"/>
  <c r="BK477" i="6"/>
  <c r="J461" i="6"/>
  <c r="J449" i="6"/>
  <c r="J423" i="6"/>
  <c r="J395" i="6"/>
  <c r="J373" i="6"/>
  <c r="BK365" i="6"/>
  <c r="BK347" i="6"/>
  <c r="J295" i="6"/>
  <c r="BK283" i="6"/>
  <c r="J267" i="6"/>
  <c r="J191" i="6"/>
  <c r="J187" i="6"/>
  <c r="J153" i="6"/>
  <c r="BK145" i="6"/>
  <c r="BK126" i="6"/>
  <c r="J384" i="5"/>
  <c r="J378" i="5"/>
  <c r="J374" i="5"/>
  <c r="J373" i="5"/>
  <c r="BK364" i="5"/>
  <c r="J361" i="5"/>
  <c r="BK348" i="5"/>
  <c r="BK331" i="5"/>
  <c r="BK324" i="5"/>
  <c r="BK320" i="5"/>
  <c r="BK300" i="5"/>
  <c r="J278" i="5"/>
  <c r="J274" i="5"/>
  <c r="J265" i="5"/>
  <c r="BK264" i="5"/>
  <c r="BK240" i="5"/>
  <c r="J214" i="5"/>
  <c r="J207" i="5"/>
  <c r="BK206" i="5"/>
  <c r="BK199" i="5"/>
  <c r="J187" i="5"/>
  <c r="J173" i="5"/>
  <c r="BK172" i="5"/>
  <c r="J160" i="5"/>
  <c r="BK132" i="5"/>
  <c r="BK401" i="4"/>
  <c r="J392" i="4"/>
  <c r="J382" i="4"/>
  <c r="J379" i="4"/>
  <c r="J364" i="4"/>
  <c r="BK321" i="4"/>
  <c r="BK313" i="4"/>
  <c r="J312" i="4"/>
  <c r="BK311" i="4"/>
  <c r="BK246" i="4"/>
  <c r="J227" i="4"/>
  <c r="BK210" i="4"/>
  <c r="J209" i="4"/>
  <c r="J198" i="4"/>
  <c r="J188" i="4"/>
  <c r="J183" i="4"/>
  <c r="BK179" i="4"/>
  <c r="BK171" i="4"/>
  <c r="BK142" i="4"/>
  <c r="J190" i="3"/>
  <c r="BK187" i="3"/>
  <c r="J154" i="3"/>
  <c r="BK151" i="3"/>
  <c r="J145" i="3"/>
  <c r="BK130" i="3"/>
  <c r="J2333" i="2"/>
  <c r="BK2295" i="2"/>
  <c r="BK2293" i="2"/>
  <c r="J2261" i="2"/>
  <c r="BK2188" i="2"/>
  <c r="BK2149" i="2"/>
  <c r="BK2124" i="2"/>
  <c r="BK2111" i="2"/>
  <c r="J2104" i="2"/>
  <c r="J2075" i="2"/>
  <c r="BK2073" i="2"/>
  <c r="BK2028" i="2"/>
  <c r="J2026" i="2"/>
  <c r="J2013" i="2"/>
  <c r="BK2008" i="2"/>
  <c r="BK1994" i="2"/>
  <c r="J1991" i="2"/>
  <c r="J1894" i="2"/>
  <c r="BK1799" i="2"/>
  <c r="BK1798" i="2"/>
  <c r="BK1759" i="2"/>
  <c r="J1754" i="2"/>
  <c r="BK1744" i="2"/>
  <c r="BK1739" i="2"/>
  <c r="J1729" i="2"/>
  <c r="BK1718" i="2"/>
  <c r="J1688" i="2"/>
  <c r="BK1663" i="2"/>
  <c r="J1611" i="2"/>
  <c r="J1564" i="2"/>
  <c r="BK1559" i="2"/>
  <c r="J1549" i="2"/>
  <c r="J1534" i="2"/>
  <c r="J1506" i="2"/>
  <c r="J1490" i="2"/>
  <c r="BK1450" i="2"/>
  <c r="BK1440" i="2"/>
  <c r="J1435" i="2"/>
  <c r="BK1415" i="2"/>
  <c r="J1400" i="2"/>
  <c r="BK1304" i="2"/>
  <c r="BK1230" i="2"/>
  <c r="J1229" i="2"/>
  <c r="J1084" i="2"/>
  <c r="J1006" i="2"/>
  <c r="J916" i="2"/>
  <c r="BK907" i="2"/>
  <c r="BK903" i="2"/>
  <c r="J898" i="2"/>
  <c r="BK876" i="2"/>
  <c r="BK852" i="2"/>
  <c r="BK822" i="2"/>
  <c r="BK798" i="2"/>
  <c r="J792" i="2"/>
  <c r="J775" i="2"/>
  <c r="BK739" i="2"/>
  <c r="BK704" i="2"/>
  <c r="J694" i="2"/>
  <c r="BK586" i="2"/>
  <c r="BK578" i="2"/>
  <c r="BK405" i="2"/>
  <c r="BK340" i="2"/>
  <c r="BK294" i="2"/>
  <c r="BK277" i="2"/>
  <c r="BK214" i="2"/>
  <c r="J206" i="2"/>
  <c r="J182" i="2"/>
  <c r="J198" i="12"/>
  <c r="BK169" i="12"/>
  <c r="BK158" i="11"/>
  <c r="J156" i="11"/>
  <c r="J152" i="11"/>
  <c r="J146" i="11"/>
  <c r="BK144" i="11"/>
  <c r="J140" i="11"/>
  <c r="J138" i="11"/>
  <c r="BK136" i="11"/>
  <c r="J132" i="11"/>
  <c r="J130" i="11"/>
  <c r="BK126" i="11"/>
  <c r="BK124" i="11"/>
  <c r="BK265" i="10"/>
  <c r="BK261" i="10"/>
  <c r="BK257" i="10"/>
  <c r="BK252" i="10"/>
  <c r="BK250" i="10"/>
  <c r="J248" i="10"/>
  <c r="BK244" i="10"/>
  <c r="J240" i="10"/>
  <c r="J236" i="10"/>
  <c r="J234" i="10"/>
  <c r="J230" i="10"/>
  <c r="BK224" i="10"/>
  <c r="J220" i="10"/>
  <c r="J218" i="10"/>
  <c r="J216" i="10"/>
  <c r="BK214" i="10"/>
  <c r="BK205" i="10"/>
  <c r="BK201" i="10"/>
  <c r="BK199" i="10"/>
  <c r="BK197" i="10"/>
  <c r="BK194" i="10"/>
  <c r="J190" i="10"/>
  <c r="BK188" i="10"/>
  <c r="J177" i="10"/>
  <c r="BK156" i="10"/>
  <c r="J146" i="10"/>
  <c r="BK144" i="10"/>
  <c r="BK134" i="10"/>
  <c r="BK132" i="10"/>
  <c r="BK499" i="9"/>
  <c r="J499" i="9"/>
  <c r="BK497" i="9"/>
  <c r="J497" i="9"/>
  <c r="BK493" i="9"/>
  <c r="J491" i="9"/>
  <c r="J481" i="9"/>
  <c r="J480" i="9"/>
  <c r="J479" i="9"/>
  <c r="J476" i="9"/>
  <c r="BK474" i="9"/>
  <c r="BK473" i="9"/>
  <c r="J469" i="9"/>
  <c r="BK468" i="9"/>
  <c r="J466" i="9"/>
  <c r="BK465" i="9"/>
  <c r="BK464" i="9"/>
  <c r="J462" i="9"/>
  <c r="BK460" i="9"/>
  <c r="BK455" i="9"/>
  <c r="J448" i="9"/>
  <c r="J439" i="9"/>
  <c r="BK436" i="9"/>
  <c r="BK432" i="9"/>
  <c r="BK429" i="9"/>
  <c r="J425" i="9"/>
  <c r="J422" i="9"/>
  <c r="J417" i="9"/>
  <c r="J409" i="9"/>
  <c r="BK401" i="9"/>
  <c r="J394" i="9"/>
  <c r="J393" i="9"/>
  <c r="BK390" i="9"/>
  <c r="J387" i="9"/>
  <c r="J384" i="9"/>
  <c r="J372" i="9"/>
  <c r="J339" i="9"/>
  <c r="J337" i="9"/>
  <c r="J336" i="9"/>
  <c r="J324" i="9"/>
  <c r="BK315" i="9"/>
  <c r="BK310" i="9"/>
  <c r="BK306" i="9"/>
  <c r="BK298" i="9"/>
  <c r="BK293" i="9"/>
  <c r="BK291" i="9"/>
  <c r="J289" i="9"/>
  <c r="BK282" i="9"/>
  <c r="BK280" i="9"/>
  <c r="BK278" i="9"/>
  <c r="BK275" i="9"/>
  <c r="J272" i="9"/>
  <c r="J271" i="9"/>
  <c r="J267" i="9"/>
  <c r="J262" i="9"/>
  <c r="J260" i="9"/>
  <c r="BK257" i="9"/>
  <c r="J250" i="9"/>
  <c r="BK247" i="9"/>
  <c r="BK240" i="9"/>
  <c r="J237" i="9"/>
  <c r="BK232" i="9"/>
  <c r="J231" i="9"/>
  <c r="BK227" i="9"/>
  <c r="J226" i="9"/>
  <c r="J219" i="9"/>
  <c r="BK217" i="9"/>
  <c r="BK216" i="9"/>
  <c r="BK213" i="9"/>
  <c r="J210" i="9"/>
  <c r="J207" i="9"/>
  <c r="BK204" i="9"/>
  <c r="J203" i="9"/>
  <c r="BK202" i="9"/>
  <c r="J201" i="9"/>
  <c r="J200" i="9"/>
  <c r="BK199" i="9"/>
  <c r="BK191" i="9"/>
  <c r="BK187" i="9"/>
  <c r="J185" i="9"/>
  <c r="BK182" i="9"/>
  <c r="J179" i="9"/>
  <c r="J178" i="9"/>
  <c r="J174" i="9"/>
  <c r="BK173" i="9"/>
  <c r="J172" i="9"/>
  <c r="J170" i="9"/>
  <c r="J167" i="9"/>
  <c r="BK165" i="9"/>
  <c r="BK163" i="9"/>
  <c r="J162" i="9"/>
  <c r="J160" i="9"/>
  <c r="BK157" i="9"/>
  <c r="J156" i="9"/>
  <c r="BK155" i="9"/>
  <c r="J153" i="9"/>
  <c r="J152" i="9"/>
  <c r="J146" i="9"/>
  <c r="J145" i="9"/>
  <c r="J144" i="9"/>
  <c r="BK139" i="9"/>
  <c r="J135" i="9"/>
  <c r="J133" i="9"/>
  <c r="BK278" i="8"/>
  <c r="J276" i="8"/>
  <c r="J275" i="8"/>
  <c r="J273" i="8"/>
  <c r="J272" i="8"/>
  <c r="BK269" i="8"/>
  <c r="BK267" i="8"/>
  <c r="BK260" i="8"/>
  <c r="BK259" i="8"/>
  <c r="J234" i="8"/>
  <c r="BK231" i="8"/>
  <c r="J228" i="8"/>
  <c r="J225" i="8"/>
  <c r="J222" i="8"/>
  <c r="BK221" i="8"/>
  <c r="J220" i="8"/>
  <c r="BK214" i="8"/>
  <c r="J213" i="8"/>
  <c r="BK211" i="8"/>
  <c r="BK206" i="8"/>
  <c r="BK205" i="8"/>
  <c r="J204" i="8"/>
  <c r="J202" i="8"/>
  <c r="J197" i="8"/>
  <c r="BK196" i="8"/>
  <c r="J191" i="8"/>
  <c r="J190" i="8"/>
  <c r="BK184" i="8"/>
  <c r="J183" i="8"/>
  <c r="BK182" i="8"/>
  <c r="J181" i="8"/>
  <c r="BK180" i="8"/>
  <c r="J176" i="8"/>
  <c r="J175" i="8"/>
  <c r="BK171" i="8"/>
  <c r="BK170" i="8"/>
  <c r="BK168" i="8"/>
  <c r="BK167" i="8"/>
  <c r="BK166" i="8"/>
  <c r="J164" i="8"/>
  <c r="J163" i="8"/>
  <c r="BK162" i="8"/>
  <c r="J160" i="8"/>
  <c r="J153" i="8"/>
  <c r="BK143" i="8"/>
  <c r="J141" i="8"/>
  <c r="J140" i="8"/>
  <c r="J141" i="7"/>
  <c r="J139" i="7"/>
  <c r="BK138" i="7"/>
  <c r="J137" i="7"/>
  <c r="BK132" i="7"/>
  <c r="BK129" i="7"/>
  <c r="BK512" i="6"/>
  <c r="J511" i="6"/>
  <c r="J510" i="6"/>
  <c r="BK484" i="6"/>
  <c r="BK482" i="6"/>
  <c r="BK481" i="6"/>
  <c r="J473" i="6"/>
  <c r="J469" i="6"/>
  <c r="J465" i="6"/>
  <c r="BK449" i="6"/>
  <c r="J437" i="6"/>
  <c r="BK423" i="6"/>
  <c r="J409" i="6"/>
  <c r="BK395" i="6"/>
  <c r="J369" i="6"/>
  <c r="J365" i="6"/>
  <c r="J357" i="6"/>
  <c r="BK342" i="6"/>
  <c r="J335" i="6"/>
  <c r="BK330" i="6"/>
  <c r="J323" i="6"/>
  <c r="BK318" i="6"/>
  <c r="BK311" i="6"/>
  <c r="BK307" i="6"/>
  <c r="BK303" i="6"/>
  <c r="BK293" i="6"/>
  <c r="BK292" i="6"/>
  <c r="J291" i="6"/>
  <c r="J287" i="6"/>
  <c r="J275" i="6"/>
  <c r="J251" i="6"/>
  <c r="J209" i="6"/>
  <c r="BK195" i="6"/>
  <c r="BK182" i="6"/>
  <c r="BK160" i="6"/>
  <c r="BK153" i="6"/>
  <c r="J126" i="6"/>
  <c r="BK385" i="5"/>
  <c r="J385" i="5"/>
  <c r="BK384" i="5"/>
  <c r="BK382" i="5"/>
  <c r="J379" i="5"/>
  <c r="BK375" i="5"/>
  <c r="J368" i="5"/>
  <c r="BK360" i="5"/>
  <c r="BK359" i="5"/>
  <c r="BK356" i="5"/>
  <c r="J352" i="5"/>
  <c r="BK344" i="5"/>
  <c r="BK340" i="5"/>
  <c r="BK336" i="5"/>
  <c r="BK330" i="5"/>
  <c r="J325" i="5"/>
  <c r="BK316" i="5"/>
  <c r="J308" i="5"/>
  <c r="J295" i="5"/>
  <c r="J290" i="5"/>
  <c r="BK286" i="5"/>
  <c r="J270" i="5"/>
  <c r="BK235" i="5"/>
  <c r="J234" i="5"/>
  <c r="J230" i="5"/>
  <c r="J218" i="5"/>
  <c r="J204" i="5"/>
  <c r="J203" i="5"/>
  <c r="BK195" i="5"/>
  <c r="J191" i="5"/>
  <c r="BK187" i="5"/>
  <c r="J179" i="5"/>
  <c r="BK160" i="5"/>
  <c r="J152" i="5"/>
  <c r="J132" i="5"/>
  <c r="BK402" i="4"/>
  <c r="J402" i="4"/>
  <c r="BK399" i="4"/>
  <c r="J398" i="4"/>
  <c r="J397" i="4"/>
  <c r="BK394" i="4"/>
  <c r="BK393" i="4"/>
  <c r="BK382" i="4"/>
  <c r="J380" i="4"/>
  <c r="BK374" i="4"/>
  <c r="BK364" i="4"/>
  <c r="J355" i="4"/>
  <c r="BK351" i="4"/>
  <c r="J346" i="4"/>
  <c r="BK337" i="4"/>
  <c r="BK333" i="4"/>
  <c r="BK329" i="4"/>
  <c r="BK325" i="4"/>
  <c r="BK312" i="4"/>
  <c r="J311" i="4"/>
  <c r="BK303" i="4"/>
  <c r="J299" i="4"/>
  <c r="J295" i="4"/>
  <c r="BK286" i="4"/>
  <c r="J278" i="4"/>
  <c r="J274" i="4"/>
  <c r="BK270" i="4"/>
  <c r="BK262" i="4"/>
  <c r="BK255" i="4"/>
  <c r="BK251" i="4"/>
  <c r="J246" i="4"/>
  <c r="J242" i="4"/>
  <c r="BK238" i="4"/>
  <c r="J234" i="4"/>
  <c r="J204" i="4"/>
  <c r="J171" i="4"/>
  <c r="J167" i="4"/>
  <c r="J159" i="4"/>
  <c r="BK155" i="4"/>
  <c r="J193" i="3"/>
  <c r="BK190" i="3"/>
  <c r="J184" i="3"/>
  <c r="BK175" i="3"/>
  <c r="J172" i="3"/>
  <c r="J166" i="3"/>
  <c r="BK163" i="3"/>
  <c r="BK160" i="3"/>
  <c r="J160" i="3"/>
  <c r="J157" i="3"/>
  <c r="BK154" i="3"/>
  <c r="BK148" i="3"/>
  <c r="BK145" i="3"/>
  <c r="J142" i="3"/>
  <c r="BK139" i="3"/>
  <c r="J136" i="3"/>
  <c r="J127" i="3"/>
  <c r="BK2360" i="2"/>
  <c r="J2360" i="2"/>
  <c r="BK2347" i="2"/>
  <c r="J2347" i="2"/>
  <c r="J134" i="8"/>
  <c r="J131" i="8"/>
  <c r="BK130" i="8"/>
  <c r="J204" i="7"/>
  <c r="BK200" i="7"/>
  <c r="J199" i="7"/>
  <c r="J194" i="7"/>
  <c r="BK191" i="7"/>
  <c r="BK190" i="7"/>
  <c r="J188" i="7"/>
  <c r="BK183" i="7"/>
  <c r="J178" i="7"/>
  <c r="BK173" i="7"/>
  <c r="BK168" i="7"/>
  <c r="J166" i="7"/>
  <c r="BK164" i="7"/>
  <c r="BK163" i="7"/>
  <c r="J160" i="7"/>
  <c r="BK154" i="7"/>
  <c r="J153" i="7"/>
  <c r="J151" i="7"/>
  <c r="J148" i="7"/>
  <c r="BK147" i="7"/>
  <c r="J146" i="7"/>
  <c r="J145" i="7"/>
  <c r="BK143" i="7"/>
  <c r="BK142" i="7"/>
  <c r="BK141" i="7"/>
  <c r="BK137" i="7"/>
  <c r="J136" i="7"/>
  <c r="BK130" i="7"/>
  <c r="BK519" i="6"/>
  <c r="J518" i="6"/>
  <c r="BK517" i="6"/>
  <c r="J516" i="6"/>
  <c r="J512" i="6"/>
  <c r="BK497" i="6"/>
  <c r="BK469" i="6"/>
  <c r="J445" i="6"/>
  <c r="BK361" i="6"/>
  <c r="J352" i="6"/>
  <c r="J347" i="6"/>
  <c r="J311" i="6"/>
  <c r="J303" i="6"/>
  <c r="J299" i="6"/>
  <c r="J292" i="6"/>
  <c r="J283" i="6"/>
  <c r="J279" i="6"/>
  <c r="BK275" i="6"/>
  <c r="BK267" i="6"/>
  <c r="J237" i="6"/>
  <c r="J223" i="6"/>
  <c r="J195" i="6"/>
  <c r="BK177" i="6"/>
  <c r="J172" i="6"/>
  <c r="J165" i="6"/>
  <c r="BK149" i="6"/>
  <c r="J145" i="6"/>
  <c r="BK383" i="5"/>
  <c r="BK381" i="5"/>
  <c r="J380" i="5"/>
  <c r="BK376" i="5"/>
  <c r="BK368" i="5"/>
  <c r="J359" i="5"/>
  <c r="J357" i="5"/>
  <c r="J331" i="5"/>
  <c r="BK294" i="5"/>
  <c r="BK282" i="5"/>
  <c r="BK265" i="5"/>
  <c r="J244" i="5"/>
  <c r="BK234" i="5"/>
  <c r="J222" i="5"/>
  <c r="J172" i="5"/>
  <c r="BK152" i="5"/>
  <c r="J148" i="5"/>
  <c r="BK136" i="5"/>
  <c r="BK400" i="4"/>
  <c r="BK395" i="4"/>
  <c r="J394" i="4"/>
  <c r="BK386" i="4"/>
  <c r="BK380" i="4"/>
  <c r="BK378" i="4"/>
  <c r="BK377" i="4"/>
  <c r="BK368" i="4"/>
  <c r="BK355" i="4"/>
  <c r="BK342" i="4"/>
  <c r="J329" i="4"/>
  <c r="J321" i="4"/>
  <c r="J317" i="4"/>
  <c r="BK307" i="4"/>
  <c r="BK291" i="4"/>
  <c r="BK282" i="4"/>
  <c r="J270" i="4"/>
  <c r="BK230" i="4"/>
  <c r="BK228" i="4"/>
  <c r="BK226" i="4"/>
  <c r="J222" i="4"/>
  <c r="J218" i="4"/>
  <c r="J210" i="4"/>
  <c r="BK183" i="4"/>
  <c r="BK180" i="4"/>
  <c r="BK163" i="4"/>
  <c r="BK138" i="4"/>
  <c r="J198" i="3"/>
  <c r="J181" i="3"/>
  <c r="BK142" i="3"/>
  <c r="J139" i="3"/>
  <c r="J2295" i="2"/>
  <c r="J2293" i="2"/>
  <c r="BK2259" i="2"/>
  <c r="BK2234" i="2"/>
  <c r="J2149" i="2"/>
  <c r="BK2143" i="2"/>
  <c r="J2124" i="2"/>
  <c r="J2016" i="2"/>
  <c r="J2005" i="2"/>
  <c r="BK2002" i="2"/>
  <c r="J1994" i="2"/>
  <c r="BK1975" i="2"/>
  <c r="BK1906" i="2"/>
  <c r="BK1828" i="2"/>
  <c r="J1792" i="2"/>
  <c r="J1791" i="2"/>
  <c r="BK1765" i="2"/>
  <c r="J1759" i="2"/>
  <c r="BK1754" i="2"/>
  <c r="J1734" i="2"/>
  <c r="J1724" i="2"/>
  <c r="J1718" i="2"/>
  <c r="BK1713" i="2"/>
  <c r="BK1683" i="2"/>
  <c r="J1673" i="2"/>
  <c r="BK1646" i="2"/>
  <c r="J1636" i="2"/>
  <c r="J1626" i="2"/>
  <c r="BK1596" i="2"/>
  <c r="J1586" i="2"/>
  <c r="BK1569" i="2"/>
  <c r="J1554" i="2"/>
  <c r="J1526" i="2"/>
  <c r="J1498" i="2"/>
  <c r="J1482" i="2"/>
  <c r="J1474" i="2"/>
  <c r="J1430" i="2"/>
  <c r="J1420" i="2"/>
  <c r="J1398" i="2"/>
  <c r="BK1318" i="2"/>
  <c r="BK1294" i="2"/>
  <c r="BK1255" i="2"/>
  <c r="BK1050" i="2"/>
  <c r="BK962" i="2"/>
  <c r="BK913" i="2"/>
  <c r="J911" i="2"/>
  <c r="J870" i="2"/>
  <c r="J864" i="2"/>
  <c r="BK840" i="2"/>
  <c r="J816" i="2"/>
  <c r="J810" i="2"/>
  <c r="J733" i="2"/>
  <c r="BK725" i="2"/>
  <c r="BK699" i="2"/>
  <c r="J660" i="2"/>
  <c r="J544" i="2"/>
  <c r="BK202" i="2"/>
  <c r="J194" i="2"/>
  <c r="J176" i="2"/>
  <c r="BK198" i="12"/>
  <c r="BK148" i="11"/>
  <c r="BK146" i="11"/>
  <c r="J134" i="11"/>
  <c r="BK130" i="11"/>
  <c r="J124" i="11"/>
  <c r="J267" i="10"/>
  <c r="J265" i="10"/>
  <c r="J255" i="10"/>
  <c r="BK232" i="10"/>
  <c r="J228" i="10"/>
  <c r="BK222" i="10"/>
  <c r="J205" i="10"/>
  <c r="J201" i="10"/>
  <c r="BK192" i="10"/>
  <c r="BK183" i="10"/>
  <c r="BK179" i="10"/>
  <c r="J175" i="10"/>
  <c r="J173" i="10"/>
  <c r="J162" i="10"/>
  <c r="J152" i="10"/>
  <c r="J150" i="10"/>
  <c r="BK138" i="10"/>
  <c r="BK488" i="9"/>
  <c r="BK487" i="9"/>
  <c r="BK481" i="9"/>
  <c r="BK476" i="9"/>
  <c r="J473" i="9"/>
  <c r="J468" i="9"/>
  <c r="BK461" i="9"/>
  <c r="J457" i="9"/>
  <c r="J455" i="9"/>
  <c r="J454" i="9"/>
  <c r="BK453" i="9"/>
  <c r="J440" i="9"/>
  <c r="J432" i="9"/>
  <c r="J423" i="9"/>
  <c r="BK422" i="9"/>
  <c r="J401" i="9"/>
  <c r="BK395" i="9"/>
  <c r="BK384" i="9"/>
  <c r="J375" i="9"/>
  <c r="BK370" i="9"/>
  <c r="BK367" i="9"/>
  <c r="BK337" i="9"/>
  <c r="J328" i="9"/>
  <c r="J325" i="9"/>
  <c r="BK318" i="9"/>
  <c r="BK297" i="9"/>
  <c r="BK296" i="9"/>
  <c r="J293" i="9"/>
  <c r="J292" i="9"/>
  <c r="BK288" i="9"/>
  <c r="BK277" i="9"/>
  <c r="J264" i="9"/>
  <c r="J259" i="9"/>
  <c r="BK250" i="9"/>
  <c r="J242" i="9"/>
  <c r="BK238" i="9"/>
  <c r="BK235" i="9"/>
  <c r="BK231" i="9"/>
  <c r="J223" i="9"/>
  <c r="BK221" i="9"/>
  <c r="BK219" i="9"/>
  <c r="J215" i="9"/>
  <c r="J214" i="9"/>
  <c r="J213" i="9"/>
  <c r="BK211" i="9"/>
  <c r="J208" i="9"/>
  <c r="BK206" i="9"/>
  <c r="J204" i="9"/>
  <c r="BK203" i="9"/>
  <c r="BK200" i="9"/>
  <c r="J199" i="9"/>
  <c r="BK193" i="9"/>
  <c r="BK190" i="9"/>
  <c r="J186" i="9"/>
  <c r="J184" i="9"/>
  <c r="BK179" i="9"/>
  <c r="J176" i="9"/>
  <c r="BK166" i="9"/>
  <c r="J161" i="9"/>
  <c r="BK156" i="9"/>
  <c r="BK154" i="9"/>
  <c r="BK142" i="9"/>
  <c r="J140" i="9"/>
  <c r="BK136" i="9"/>
  <c r="J277" i="8"/>
  <c r="BK253" i="8"/>
  <c r="J233" i="8"/>
  <c r="BK228" i="8"/>
  <c r="BK224" i="8"/>
  <c r="BK222" i="8"/>
  <c r="J221" i="8"/>
  <c r="BK220" i="8"/>
  <c r="BK213" i="8"/>
  <c r="J212" i="8"/>
  <c r="J207" i="8"/>
  <c r="BK202" i="8"/>
  <c r="BK198" i="8"/>
  <c r="BK195" i="8"/>
  <c r="BK190" i="8"/>
  <c r="BK188" i="8"/>
  <c r="J186" i="8"/>
  <c r="J174" i="8"/>
  <c r="J173" i="8"/>
  <c r="J166" i="8"/>
  <c r="J165" i="8"/>
  <c r="BK163" i="8"/>
  <c r="BK138" i="8"/>
  <c r="BK136" i="8"/>
  <c r="BK132" i="8"/>
  <c r="BK129" i="8"/>
  <c r="J202" i="7"/>
  <c r="J201" i="7"/>
  <c r="BK199" i="7"/>
  <c r="BK198" i="7"/>
  <c r="J197" i="7"/>
  <c r="BK194" i="7"/>
  <c r="J193" i="7"/>
  <c r="J189" i="7"/>
  <c r="BK182" i="7"/>
  <c r="BK174" i="7"/>
  <c r="J171" i="7"/>
  <c r="J170" i="7"/>
  <c r="BK169" i="7"/>
  <c r="BK167" i="7"/>
  <c r="J164" i="7"/>
  <c r="BK160" i="7"/>
  <c r="J159" i="7"/>
  <c r="J158" i="7"/>
  <c r="J157" i="7"/>
  <c r="BK2333" i="2"/>
  <c r="BK2268" i="2"/>
  <c r="BK2261" i="2"/>
  <c r="J2225" i="2"/>
  <c r="J2111" i="2"/>
  <c r="BK2026" i="2"/>
  <c r="BK1997" i="2"/>
  <c r="BK1894" i="2"/>
  <c r="BK1866" i="2"/>
  <c r="J1798" i="2"/>
  <c r="BK1791" i="2"/>
  <c r="BK1771" i="2"/>
  <c r="J1765" i="2"/>
  <c r="J1749" i="2"/>
  <c r="BK1729" i="2"/>
  <c r="BK1693" i="2"/>
  <c r="J1678" i="2"/>
  <c r="BK1668" i="2"/>
  <c r="J1651" i="2"/>
  <c r="BK1631" i="2"/>
  <c r="BK1626" i="2"/>
  <c r="J1606" i="2"/>
  <c r="J1575" i="2"/>
  <c r="J1559" i="2"/>
  <c r="BK1554" i="2"/>
  <c r="J1539" i="2"/>
  <c r="BK1506" i="2"/>
  <c r="J1425" i="2"/>
  <c r="BK1405" i="2"/>
  <c r="J1378" i="2"/>
  <c r="J1155" i="2"/>
  <c r="BK1083" i="2"/>
  <c r="BK1005" i="2"/>
  <c r="J960" i="2"/>
  <c r="J938" i="2"/>
  <c r="J913" i="2"/>
  <c r="BK911" i="2"/>
  <c r="BK905" i="2"/>
  <c r="BK898" i="2"/>
  <c r="BK893" i="2"/>
  <c r="BK882" i="2"/>
  <c r="J876" i="2"/>
  <c r="BK787" i="2"/>
  <c r="BK769" i="2"/>
  <c r="J763" i="2"/>
  <c r="BK729" i="2"/>
  <c r="BK724" i="2"/>
  <c r="J704" i="2"/>
  <c r="J686" i="2"/>
  <c r="J672" i="2"/>
  <c r="BK542" i="2"/>
  <c r="BK472" i="2"/>
  <c r="J464" i="2"/>
  <c r="J452" i="2"/>
  <c r="J340" i="2"/>
  <c r="BK334" i="2"/>
  <c r="BK198" i="2"/>
  <c r="BK195" i="12"/>
  <c r="J195" i="12"/>
  <c r="BK186" i="12"/>
  <c r="BK174" i="12"/>
  <c r="J169" i="12"/>
  <c r="J167" i="12"/>
  <c r="BK163" i="12"/>
  <c r="J181" i="11"/>
  <c r="J163" i="11"/>
  <c r="J161" i="11"/>
  <c r="BK140" i="8"/>
  <c r="J138" i="8"/>
  <c r="J136" i="8"/>
  <c r="BK134" i="8"/>
  <c r="J133" i="8"/>
  <c r="J132" i="8"/>
  <c r="J130" i="8"/>
  <c r="BK204" i="7"/>
  <c r="BK203" i="7"/>
  <c r="J196" i="7"/>
  <c r="BK195" i="7"/>
  <c r="BK188" i="7"/>
  <c r="BK187" i="7"/>
  <c r="BK186" i="7"/>
  <c r="J185" i="7"/>
  <c r="J182" i="7"/>
  <c r="BK180" i="7"/>
  <c r="BK177" i="7"/>
  <c r="J165" i="7"/>
  <c r="J163" i="7"/>
  <c r="BK162" i="7"/>
  <c r="J161" i="7"/>
  <c r="J156" i="7"/>
  <c r="BK152" i="7"/>
  <c r="BK151" i="7"/>
  <c r="BK150" i="7"/>
  <c r="BK144" i="7"/>
  <c r="J143" i="7"/>
  <c r="J138" i="7"/>
  <c r="BK133" i="7"/>
  <c r="J128" i="7"/>
  <c r="J127" i="7"/>
  <c r="J519" i="6"/>
  <c r="BK515" i="6"/>
  <c r="BK514" i="6"/>
  <c r="J477" i="6"/>
  <c r="BK461" i="6"/>
  <c r="J457" i="6"/>
  <c r="BK453" i="6"/>
  <c r="J441" i="6"/>
  <c r="BK409" i="6"/>
  <c r="J381" i="6"/>
  <c r="J377" i="6"/>
  <c r="BK373" i="6"/>
  <c r="J361" i="6"/>
  <c r="BK357" i="6"/>
  <c r="J342" i="6"/>
  <c r="BK335" i="6"/>
  <c r="BK323" i="6"/>
  <c r="J293" i="6"/>
  <c r="BK287" i="6"/>
  <c r="BK271" i="6"/>
  <c r="J263" i="6"/>
  <c r="BK259" i="6"/>
  <c r="J255" i="6"/>
  <c r="BK237" i="6"/>
  <c r="J177" i="6"/>
  <c r="BK165" i="6"/>
  <c r="J160" i="6"/>
  <c r="J2339" i="2"/>
  <c r="BK2326" i="2"/>
  <c r="J2268" i="2"/>
  <c r="J2234" i="2"/>
  <c r="BK2227" i="2"/>
  <c r="BK2225" i="2"/>
  <c r="J2188" i="2"/>
  <c r="J2143" i="2"/>
  <c r="BK2104" i="2"/>
  <c r="J2102" i="2"/>
  <c r="J2073" i="2"/>
  <c r="J2028" i="2"/>
  <c r="BK2021" i="2"/>
  <c r="BK2013" i="2"/>
  <c r="BK2005" i="2"/>
  <c r="J1997" i="2"/>
  <c r="J1983" i="2"/>
  <c r="J1940" i="2"/>
  <c r="J1904" i="2"/>
  <c r="BK1899" i="2"/>
  <c r="J1828" i="2"/>
  <c r="J1799" i="2"/>
  <c r="BK1792" i="2"/>
  <c r="BK1778" i="2"/>
  <c r="BK1777" i="2"/>
  <c r="BK1749" i="2"/>
  <c r="J1713" i="2"/>
  <c r="BK1708" i="2"/>
  <c r="BK1698" i="2"/>
  <c r="J1668" i="2"/>
  <c r="J1663" i="2"/>
  <c r="J1656" i="2"/>
  <c r="BK1651" i="2"/>
  <c r="J1646" i="2"/>
  <c r="BK1641" i="2"/>
  <c r="BK1636" i="2"/>
  <c r="J1631" i="2"/>
  <c r="BK1621" i="2"/>
  <c r="BK1616" i="2"/>
  <c r="J1601" i="2"/>
  <c r="J1591" i="2"/>
  <c r="J1580" i="2"/>
  <c r="J1569" i="2"/>
  <c r="BK1564" i="2"/>
  <c r="J1544" i="2"/>
  <c r="BK1539" i="2"/>
  <c r="BK1534" i="2"/>
  <c r="J1532" i="2"/>
  <c r="BK1513" i="2"/>
  <c r="BK1490" i="2"/>
  <c r="BK1482" i="2"/>
  <c r="J1466" i="2"/>
  <c r="J1440" i="2"/>
  <c r="BK1430" i="2"/>
  <c r="J1410" i="2"/>
  <c r="BK1396" i="2"/>
  <c r="J1304" i="2"/>
  <c r="J1294" i="2"/>
  <c r="J1230" i="2"/>
  <c r="BK1229" i="2"/>
  <c r="BK1227" i="2"/>
  <c r="BK1225" i="2"/>
  <c r="BK1084" i="2"/>
  <c r="J1083" i="2"/>
  <c r="J1008" i="2"/>
  <c r="BK960" i="2"/>
  <c r="J912" i="2"/>
  <c r="BK909" i="2"/>
  <c r="J907" i="2"/>
  <c r="J905" i="2"/>
  <c r="J904" i="2"/>
  <c r="J888" i="2"/>
  <c r="J882" i="2"/>
  <c r="BK864" i="2"/>
  <c r="BK846" i="2"/>
  <c r="J840" i="2"/>
  <c r="J834" i="2"/>
  <c r="J828" i="2"/>
  <c r="J822" i="2"/>
  <c r="BK816" i="2"/>
  <c r="J804" i="2"/>
  <c r="BK763" i="2"/>
  <c r="J751" i="2"/>
  <c r="J745" i="2"/>
  <c r="BK733" i="2"/>
  <c r="BK719" i="2"/>
  <c r="BK714" i="2"/>
  <c r="J709" i="2"/>
  <c r="J699" i="2"/>
  <c r="BK686" i="2"/>
  <c r="BK665" i="2"/>
  <c r="BK660" i="2"/>
  <c r="BK590" i="2"/>
  <c r="J586" i="2"/>
  <c r="J578" i="2"/>
  <c r="BK517" i="2"/>
  <c r="BK492" i="2"/>
  <c r="BK486" i="2"/>
  <c r="J472" i="2"/>
  <c r="BK456" i="2"/>
  <c r="J405" i="2"/>
  <c r="BK241" i="2"/>
  <c r="J222" i="2"/>
  <c r="J210" i="2"/>
  <c r="J202" i="2"/>
  <c r="J198" i="2"/>
  <c r="BK182" i="2"/>
  <c r="BK155" i="2"/>
  <c r="BK151" i="2"/>
  <c r="BK175" i="11"/>
  <c r="J171" i="11"/>
  <c r="J167" i="11"/>
  <c r="BK163" i="11"/>
  <c r="BK156" i="11"/>
  <c r="J144" i="11"/>
  <c r="BK142" i="11"/>
  <c r="BK140" i="11"/>
  <c r="BK128" i="11"/>
  <c r="BK269" i="10"/>
  <c r="J252" i="10"/>
  <c r="J246" i="10"/>
  <c r="J242" i="10"/>
  <c r="BK226" i="10"/>
  <c r="J224" i="10"/>
  <c r="BK220" i="10"/>
  <c r="BK216" i="10"/>
  <c r="J212" i="10"/>
  <c r="BK207" i="10"/>
  <c r="J203" i="10"/>
  <c r="J192" i="10"/>
  <c r="J183" i="10"/>
  <c r="BK173" i="10"/>
  <c r="BK170" i="10"/>
  <c r="J168" i="10"/>
  <c r="BK166" i="10"/>
  <c r="BK158" i="10"/>
  <c r="J156" i="10"/>
  <c r="J154" i="10"/>
  <c r="BK150" i="10"/>
  <c r="J140" i="10"/>
  <c r="BK136" i="10"/>
  <c r="J492" i="9"/>
  <c r="J489" i="9"/>
  <c r="J487" i="9"/>
  <c r="J486" i="9"/>
  <c r="BK480" i="9"/>
  <c r="J478" i="9"/>
  <c r="BK475" i="9"/>
  <c r="BK469" i="9"/>
  <c r="J461" i="9"/>
  <c r="J460" i="9"/>
  <c r="J458" i="9"/>
  <c r="BK457" i="9"/>
  <c r="BK454" i="9"/>
  <c r="J453" i="9"/>
  <c r="J449" i="9"/>
  <c r="J446" i="9"/>
  <c r="BK437" i="9"/>
  <c r="BK425" i="9"/>
  <c r="BK418" i="9"/>
  <c r="BK399" i="9"/>
  <c r="BK394" i="9"/>
  <c r="J390" i="9"/>
  <c r="J370" i="9"/>
  <c r="BK336" i="9"/>
  <c r="BK327" i="9"/>
  <c r="BK325" i="9"/>
  <c r="BK322" i="9"/>
  <c r="BK321" i="9"/>
  <c r="J313" i="9"/>
  <c r="J311" i="9"/>
  <c r="J310" i="9"/>
  <c r="J306" i="9"/>
  <c r="BK304" i="9"/>
  <c r="BK285" i="9"/>
  <c r="J283" i="9"/>
  <c r="J278" i="9"/>
  <c r="J275" i="9"/>
  <c r="J269" i="9"/>
  <c r="BK267" i="9"/>
  <c r="BK263" i="9"/>
  <c r="BK255" i="9"/>
  <c r="BK242" i="9"/>
  <c r="J232" i="9"/>
  <c r="J229" i="9"/>
  <c r="BK225" i="9"/>
  <c r="J217" i="9"/>
  <c r="BK215" i="9"/>
  <c r="BK207" i="9"/>
  <c r="J202" i="9"/>
  <c r="J197" i="9"/>
  <c r="BK195" i="9"/>
  <c r="J187" i="9"/>
  <c r="BK186" i="9"/>
  <c r="BK184" i="9"/>
  <c r="BK183" i="9"/>
  <c r="BK180" i="9"/>
  <c r="BK178" i="9"/>
  <c r="BK167" i="9"/>
  <c r="BK164" i="9"/>
  <c r="BK162" i="9"/>
  <c r="BK160" i="9"/>
  <c r="J157" i="9"/>
  <c r="J155" i="9"/>
  <c r="BK151" i="9"/>
  <c r="J150" i="9"/>
  <c r="J149" i="9"/>
  <c r="J148" i="9"/>
  <c r="BK145" i="9"/>
  <c r="BK143" i="9"/>
  <c r="J142" i="9"/>
  <c r="J137" i="9"/>
  <c r="BK134" i="9"/>
  <c r="BK133" i="9"/>
  <c r="BK277" i="8"/>
  <c r="BK276" i="8"/>
  <c r="BK272" i="8"/>
  <c r="J268" i="8"/>
  <c r="BK266" i="8"/>
  <c r="BK264" i="8"/>
  <c r="BK262" i="8"/>
  <c r="J260" i="8"/>
  <c r="BK233" i="8"/>
  <c r="BK230" i="8"/>
  <c r="BK227" i="8"/>
  <c r="J219" i="8"/>
  <c r="BK216" i="8"/>
  <c r="J208" i="8"/>
  <c r="BK204" i="8"/>
  <c r="J188" i="8"/>
  <c r="BK176" i="8"/>
  <c r="BK175" i="8"/>
  <c r="J170" i="8"/>
  <c r="BK144" i="8"/>
  <c r="J383" i="5"/>
  <c r="J375" i="5"/>
  <c r="J364" i="5"/>
  <c r="J362" i="5"/>
  <c r="BK332" i="5"/>
  <c r="J312" i="5"/>
  <c r="BK304" i="5"/>
  <c r="J286" i="5"/>
  <c r="BK278" i="5"/>
  <c r="BK274" i="5"/>
  <c r="J260" i="5"/>
  <c r="BK256" i="5"/>
  <c r="J248" i="5"/>
  <c r="J235" i="5"/>
  <c r="BK230" i="5"/>
  <c r="J226" i="5"/>
  <c r="J210" i="5"/>
  <c r="BK207" i="5"/>
  <c r="J183" i="5"/>
  <c r="J175" i="5"/>
  <c r="BK168" i="5"/>
  <c r="J164" i="5"/>
  <c r="BK156" i="5"/>
  <c r="J144" i="5"/>
  <c r="J140" i="5"/>
  <c r="J399" i="4"/>
  <c r="BK397" i="4"/>
  <c r="BK392" i="4"/>
  <c r="J376" i="4"/>
  <c r="J373" i="4"/>
  <c r="J368" i="4"/>
  <c r="J360" i="4"/>
  <c r="J314" i="4"/>
  <c r="J307" i="4"/>
  <c r="J291" i="4"/>
  <c r="BK242" i="4"/>
  <c r="J226" i="4"/>
  <c r="J214" i="4"/>
  <c r="BK209" i="4"/>
  <c r="BK204" i="4"/>
  <c r="BK193" i="4"/>
  <c r="BK188" i="4"/>
  <c r="J180" i="4"/>
  <c r="J155" i="4"/>
  <c r="BK150" i="4"/>
  <c r="BK146" i="4"/>
  <c r="J138" i="4"/>
  <c r="BK198" i="3"/>
  <c r="J187" i="3"/>
  <c r="BK178" i="3"/>
  <c r="J175" i="3"/>
  <c r="BK2339" i="2"/>
  <c r="J2326" i="2"/>
  <c r="J2259" i="2"/>
  <c r="J2227" i="2"/>
  <c r="BK2102" i="2"/>
  <c r="BK2075" i="2"/>
  <c r="J2021" i="2"/>
  <c r="BK2016" i="2"/>
  <c r="J2008" i="2"/>
  <c r="J2002" i="2"/>
  <c r="BK1991" i="2"/>
  <c r="BK1983" i="2"/>
  <c r="J1975" i="2"/>
  <c r="BK1940" i="2"/>
  <c r="J1906" i="2"/>
  <c r="BK1904" i="2"/>
  <c r="J1899" i="2"/>
  <c r="J1866" i="2"/>
  <c r="J1778" i="2"/>
  <c r="J1777" i="2"/>
  <c r="J1771" i="2"/>
  <c r="J1744" i="2"/>
  <c r="J1739" i="2"/>
  <c r="BK1734" i="2"/>
  <c r="BK1724" i="2"/>
  <c r="J1708" i="2"/>
  <c r="J1698" i="2"/>
  <c r="J1693" i="2"/>
  <c r="BK1688" i="2"/>
  <c r="J1683" i="2"/>
  <c r="BK1678" i="2"/>
  <c r="BK1673" i="2"/>
  <c r="BK1656" i="2"/>
  <c r="J1641" i="2"/>
  <c r="J1621" i="2"/>
  <c r="J1616" i="2"/>
  <c r="BK1611" i="2"/>
  <c r="BK1606" i="2"/>
  <c r="BK1601" i="2"/>
  <c r="J1596" i="2"/>
  <c r="BK1591" i="2"/>
  <c r="BK1586" i="2"/>
  <c r="BK1580" i="2"/>
  <c r="BK1575" i="2"/>
  <c r="BK1549" i="2"/>
  <c r="BK1544" i="2"/>
  <c r="BK1532" i="2"/>
  <c r="J1521" i="2"/>
  <c r="J1513" i="2"/>
  <c r="BK1498" i="2"/>
  <c r="BK1474" i="2"/>
  <c r="BK1466" i="2"/>
  <c r="J1458" i="2"/>
  <c r="J1450" i="2"/>
  <c r="BK1445" i="2"/>
  <c r="BK1435" i="2"/>
  <c r="BK1425" i="2"/>
  <c r="BK1420" i="2"/>
  <c r="J1405" i="2"/>
  <c r="BK1398" i="2"/>
  <c r="J1396" i="2"/>
  <c r="BK1378" i="2"/>
  <c r="J1318" i="2"/>
  <c r="BK1313" i="2"/>
  <c r="J1255" i="2"/>
  <c r="J1227" i="2"/>
  <c r="J1225" i="2"/>
  <c r="BK1009" i="2"/>
  <c r="BK1008" i="2"/>
  <c r="BK1006" i="2"/>
  <c r="J1005" i="2"/>
  <c r="BK938" i="2"/>
  <c r="BK916" i="2"/>
  <c r="BK912" i="2"/>
  <c r="J903" i="2"/>
  <c r="J893" i="2"/>
  <c r="BK870" i="2"/>
  <c r="J858" i="2"/>
  <c r="J846" i="2"/>
  <c r="BK834" i="2"/>
  <c r="BK828" i="2"/>
  <c r="BK810" i="2"/>
  <c r="BK804" i="2"/>
  <c r="J798" i="2"/>
  <c r="BK781" i="2"/>
  <c r="BK775" i="2"/>
  <c r="J769" i="2"/>
  <c r="J757" i="2"/>
  <c r="BK751" i="2"/>
  <c r="BK745" i="2"/>
  <c r="J725" i="2"/>
  <c r="J719" i="2"/>
  <c r="BK709" i="2"/>
  <c r="BK694" i="2"/>
  <c r="J665" i="2"/>
  <c r="J580" i="2"/>
  <c r="BK544" i="2"/>
  <c r="J542" i="2"/>
  <c r="J517" i="2"/>
  <c r="J492" i="2"/>
  <c r="BK464" i="2"/>
  <c r="J456" i="2"/>
  <c r="J330" i="2"/>
  <c r="J294" i="2"/>
  <c r="J277" i="2"/>
  <c r="BK222" i="2"/>
  <c r="J214" i="2"/>
  <c r="BK210" i="2"/>
  <c r="BK194" i="2"/>
  <c r="BK176" i="2"/>
  <c r="J155" i="2"/>
  <c r="J151" i="2"/>
  <c r="AS95" i="1"/>
  <c r="J163" i="12"/>
  <c r="BK157" i="12"/>
  <c r="J149" i="12"/>
  <c r="BK143" i="12"/>
  <c r="BK139" i="12"/>
  <c r="BK124" i="12"/>
  <c r="BK183" i="11"/>
  <c r="BK181" i="11"/>
  <c r="BK179" i="11"/>
  <c r="BK177" i="11"/>
  <c r="J175" i="11"/>
  <c r="BK173" i="11"/>
  <c r="BK171" i="11"/>
  <c r="BK169" i="11"/>
  <c r="BK167" i="11"/>
  <c r="BK165" i="11"/>
  <c r="BK161" i="11"/>
  <c r="J154" i="11"/>
  <c r="BK152" i="11"/>
  <c r="J150" i="11"/>
  <c r="J142" i="11"/>
  <c r="BK138" i="11"/>
  <c r="BK134" i="11"/>
  <c r="BK132" i="11"/>
  <c r="J126" i="11"/>
  <c r="BK271" i="10"/>
  <c r="J269" i="10"/>
  <c r="BK267" i="10"/>
  <c r="J263" i="10"/>
  <c r="J259" i="10"/>
  <c r="BK255" i="10"/>
  <c r="J250" i="10"/>
  <c r="BK248" i="10"/>
  <c r="BK242" i="10"/>
  <c r="BK238" i="10"/>
  <c r="BK234" i="10"/>
  <c r="J232" i="10"/>
  <c r="BK230" i="10"/>
  <c r="BK228" i="10"/>
  <c r="J222" i="10"/>
  <c r="BK218" i="10"/>
  <c r="BK212" i="10"/>
  <c r="J210" i="10"/>
  <c r="J207" i="10"/>
  <c r="BK203" i="10"/>
  <c r="BK190" i="10"/>
  <c r="J186" i="10"/>
  <c r="J181" i="10"/>
  <c r="J179" i="10"/>
  <c r="BK177" i="10"/>
  <c r="BK168" i="10"/>
  <c r="J166" i="10"/>
  <c r="BK164" i="10"/>
  <c r="BK162" i="10"/>
  <c r="J160" i="10"/>
  <c r="BK146" i="10"/>
  <c r="J144" i="10"/>
  <c r="BK140" i="10"/>
  <c r="J138" i="10"/>
  <c r="J136" i="10"/>
  <c r="J134" i="10"/>
  <c r="J132" i="10"/>
  <c r="BK485" i="9"/>
  <c r="BK484" i="9"/>
  <c r="BK483" i="9"/>
  <c r="BK482" i="9"/>
  <c r="BK479" i="9"/>
  <c r="BK478" i="9"/>
  <c r="BK477" i="9"/>
  <c r="BK472" i="9"/>
  <c r="BK470" i="9"/>
  <c r="BK467" i="9"/>
  <c r="BK466" i="9"/>
  <c r="J464" i="9"/>
  <c r="J463" i="9"/>
  <c r="BK462" i="9"/>
  <c r="BK459" i="9"/>
  <c r="BK458" i="9"/>
  <c r="BK449" i="9"/>
  <c r="BK448" i="9"/>
  <c r="J445" i="9"/>
  <c r="BK440" i="9"/>
  <c r="J429" i="9"/>
  <c r="J428" i="9"/>
  <c r="BK423" i="9"/>
  <c r="J418" i="9"/>
  <c r="BK417" i="9"/>
  <c r="BK414" i="9"/>
  <c r="BK411" i="9"/>
  <c r="BK409" i="9"/>
  <c r="J399" i="9"/>
  <c r="BK397" i="9"/>
  <c r="J395" i="9"/>
  <c r="BK393" i="9"/>
  <c r="J389" i="9"/>
  <c r="BK387" i="9"/>
  <c r="J385" i="9"/>
  <c r="J380" i="9"/>
  <c r="J376" i="9"/>
  <c r="BK375" i="9"/>
  <c r="J367" i="9"/>
  <c r="J352" i="9"/>
  <c r="J322" i="9"/>
  <c r="J321" i="9"/>
  <c r="BK319" i="9"/>
  <c r="J315" i="9"/>
  <c r="BK313" i="9"/>
  <c r="J309" i="9"/>
  <c r="BK301" i="9"/>
  <c r="J298" i="9"/>
  <c r="BK294" i="9"/>
  <c r="BK286" i="9"/>
  <c r="J286" i="9"/>
  <c r="BK283" i="9"/>
  <c r="BK274" i="9"/>
  <c r="BK271" i="9"/>
  <c r="BK269" i="9"/>
  <c r="J265" i="9"/>
  <c r="BK261" i="9"/>
  <c r="BK260" i="9"/>
  <c r="J255" i="9"/>
  <c r="J253" i="9"/>
  <c r="J249" i="9"/>
  <c r="J247" i="9"/>
  <c r="J240" i="9"/>
  <c r="BK237" i="9"/>
  <c r="J235" i="9"/>
  <c r="J234" i="9"/>
  <c r="J227" i="9"/>
  <c r="J225" i="9"/>
  <c r="J224" i="9"/>
  <c r="BK223" i="9"/>
  <c r="J222" i="9"/>
  <c r="J212" i="9"/>
  <c r="BK210" i="9"/>
  <c r="BK209" i="9"/>
  <c r="BK208" i="9"/>
  <c r="J206" i="9"/>
  <c r="J205" i="9"/>
  <c r="J198" i="9"/>
  <c r="J196" i="9"/>
  <c r="J195" i="9"/>
  <c r="BK194" i="9"/>
  <c r="J193" i="9"/>
  <c r="J191" i="9"/>
  <c r="BK189" i="9"/>
  <c r="J188" i="9"/>
  <c r="BK185" i="9"/>
  <c r="J183" i="9"/>
  <c r="BK181" i="9"/>
  <c r="J180" i="9"/>
  <c r="BK177" i="9"/>
  <c r="BK176" i="9"/>
  <c r="BK171" i="9"/>
  <c r="J169" i="9"/>
  <c r="J168" i="9"/>
  <c r="J164" i="9"/>
  <c r="J163" i="9"/>
  <c r="J159" i="9"/>
  <c r="J158" i="9"/>
  <c r="BK153" i="9"/>
  <c r="BK152" i="9"/>
  <c r="BK150" i="9"/>
  <c r="BK149" i="9"/>
  <c r="J147" i="9"/>
  <c r="BK144" i="9"/>
  <c r="J143" i="9"/>
  <c r="J139" i="9"/>
  <c r="J138" i="9"/>
  <c r="J136" i="9"/>
  <c r="BK135" i="9"/>
  <c r="BK275" i="8"/>
  <c r="J271" i="8"/>
  <c r="J270" i="8"/>
  <c r="BK268" i="8"/>
  <c r="BK265" i="8"/>
  <c r="J264" i="8"/>
  <c r="J259" i="8"/>
  <c r="J253" i="8"/>
  <c r="BK244" i="8"/>
  <c r="BK234" i="8"/>
  <c r="BK232" i="8"/>
  <c r="J231" i="8"/>
  <c r="BK229" i="8"/>
  <c r="J226" i="8"/>
  <c r="BK225" i="8"/>
  <c r="BK223" i="8"/>
  <c r="BK219" i="8"/>
  <c r="BK218" i="8"/>
  <c r="J217" i="8"/>
  <c r="BK215" i="8"/>
  <c r="J206" i="8"/>
  <c r="J205" i="8"/>
  <c r="BK203" i="8"/>
  <c r="BK200" i="8"/>
  <c r="J199" i="8"/>
  <c r="J198" i="8"/>
  <c r="BK197" i="8"/>
  <c r="J196" i="8"/>
  <c r="BK193" i="8"/>
  <c r="BK191" i="8"/>
  <c r="J185" i="8"/>
  <c r="BK183" i="8"/>
  <c r="BK181" i="8"/>
  <c r="BK174" i="8"/>
  <c r="J172" i="8"/>
  <c r="J171" i="8"/>
  <c r="BK169" i="8"/>
  <c r="J168" i="8"/>
  <c r="J162" i="8"/>
  <c r="BK160" i="8"/>
  <c r="J159" i="8"/>
  <c r="J158" i="8"/>
  <c r="BK153" i="8"/>
  <c r="BK142" i="8"/>
  <c r="BK202" i="7"/>
  <c r="BK201" i="7"/>
  <c r="J200" i="7"/>
  <c r="BK197" i="7"/>
  <c r="BK196" i="7"/>
  <c r="J195" i="7"/>
  <c r="BK193" i="7"/>
  <c r="BK192" i="7"/>
  <c r="J191" i="7"/>
  <c r="J190" i="7"/>
  <c r="BK189" i="7"/>
  <c r="J187" i="7"/>
  <c r="J186" i="7"/>
  <c r="BK185" i="7"/>
  <c r="J183" i="7"/>
  <c r="J180" i="7"/>
  <c r="J179" i="7"/>
  <c r="BK178" i="7"/>
  <c r="J177" i="7"/>
  <c r="J175" i="7"/>
  <c r="J174" i="7"/>
  <c r="J173" i="7"/>
  <c r="J172" i="7"/>
  <c r="BK171" i="7"/>
  <c r="J168" i="7"/>
  <c r="BK166" i="7"/>
  <c r="BK165" i="7"/>
  <c r="BK159" i="7"/>
  <c r="BK158" i="7"/>
  <c r="BK157" i="7"/>
  <c r="BK155" i="7"/>
  <c r="J154" i="7"/>
  <c r="J150" i="7"/>
  <c r="BK149" i="7"/>
  <c r="BK148" i="7"/>
  <c r="J147" i="7"/>
  <c r="BK146" i="7"/>
  <c r="BK145" i="7"/>
  <c r="J142" i="7"/>
  <c r="BK139" i="7"/>
  <c r="BK136" i="7"/>
  <c r="J135" i="7"/>
  <c r="BK134" i="7"/>
  <c r="J133" i="7"/>
  <c r="J132" i="7"/>
  <c r="J131" i="7"/>
  <c r="J130" i="7"/>
  <c r="J129" i="7"/>
  <c r="BK128" i="7"/>
  <c r="BK127" i="7"/>
  <c r="J514" i="6"/>
  <c r="BK511" i="6"/>
  <c r="BK510" i="6"/>
  <c r="J484" i="6"/>
  <c r="J482" i="6"/>
  <c r="J481" i="6"/>
  <c r="BK473" i="6"/>
  <c r="BK465" i="6"/>
  <c r="BK457" i="6"/>
  <c r="J453" i="6"/>
  <c r="BK445" i="6"/>
  <c r="BK441" i="6"/>
  <c r="BK437" i="6"/>
  <c r="BK381" i="6"/>
  <c r="BK377" i="6"/>
  <c r="BK369" i="6"/>
  <c r="BK352" i="6"/>
  <c r="J330" i="6"/>
  <c r="J318" i="6"/>
  <c r="J307" i="6"/>
  <c r="BK299" i="6"/>
  <c r="BK295" i="6"/>
  <c r="BK291" i="6"/>
  <c r="BK279" i="6"/>
  <c r="J271" i="6"/>
  <c r="BK263" i="6"/>
  <c r="J259" i="6"/>
  <c r="BK255" i="6"/>
  <c r="BK251" i="6"/>
  <c r="BK223" i="6"/>
  <c r="BK209" i="6"/>
  <c r="BK191" i="6"/>
  <c r="BK187" i="6"/>
  <c r="J182" i="6"/>
  <c r="BK172" i="6"/>
  <c r="J149" i="6"/>
  <c r="J381" i="5"/>
  <c r="BK380" i="5"/>
  <c r="BK379" i="5"/>
  <c r="BK377" i="5"/>
  <c r="J376" i="5"/>
  <c r="BK374" i="5"/>
  <c r="BK373" i="5"/>
  <c r="BK362" i="5"/>
  <c r="BK361" i="5"/>
  <c r="J360" i="5"/>
  <c r="BK352" i="5"/>
  <c r="J344" i="5"/>
  <c r="J340" i="5"/>
  <c r="J336" i="5"/>
  <c r="J332" i="5"/>
  <c r="J330" i="5"/>
  <c r="J326" i="5"/>
  <c r="BK325" i="5"/>
  <c r="J324" i="5"/>
  <c r="J320" i="5"/>
  <c r="J316" i="5"/>
  <c r="BK312" i="5"/>
  <c r="BK308" i="5"/>
  <c r="J304" i="5"/>
  <c r="J300" i="5"/>
  <c r="BK295" i="5"/>
  <c r="J294" i="5"/>
  <c r="BK270" i="5"/>
  <c r="BK260" i="5"/>
  <c r="J256" i="5"/>
  <c r="BK252" i="5"/>
  <c r="BK248" i="5"/>
  <c r="J240" i="5"/>
  <c r="BK222" i="5"/>
  <c r="BK218" i="5"/>
  <c r="J206" i="5"/>
  <c r="J205" i="5"/>
  <c r="BK204" i="5"/>
  <c r="BK203" i="5"/>
  <c r="J199" i="5"/>
  <c r="J195" i="5"/>
  <c r="BK191" i="5"/>
  <c r="BK183" i="5"/>
  <c r="BK179" i="5"/>
  <c r="BK175" i="5"/>
  <c r="BK173" i="5"/>
  <c r="BK164" i="5"/>
  <c r="BK148" i="5"/>
  <c r="BK144" i="5"/>
  <c r="BK140" i="5"/>
  <c r="J136" i="5"/>
  <c r="BK398" i="4"/>
  <c r="BK396" i="4"/>
  <c r="J391" i="4"/>
  <c r="J386" i="4"/>
  <c r="BK379" i="4"/>
  <c r="BK376" i="4"/>
  <c r="BK373" i="4"/>
  <c r="BK360" i="4"/>
  <c r="J351" i="4"/>
  <c r="BK346" i="4"/>
  <c r="J342" i="4"/>
  <c r="J337" i="4"/>
  <c r="J333" i="4"/>
  <c r="BK314" i="4"/>
  <c r="J313" i="4"/>
  <c r="J303" i="4"/>
  <c r="BK299" i="4"/>
  <c r="BK295" i="4"/>
  <c r="J286" i="4"/>
  <c r="J282" i="4"/>
  <c r="BK266" i="4"/>
  <c r="J251" i="4"/>
  <c r="J238" i="4"/>
  <c r="BK234" i="4"/>
  <c r="J230" i="4"/>
  <c r="BK227" i="4"/>
  <c r="BK218" i="4"/>
  <c r="BK214" i="4"/>
  <c r="BK198" i="4"/>
  <c r="J193" i="4"/>
  <c r="J175" i="4"/>
  <c r="J163" i="4"/>
  <c r="J150" i="4"/>
  <c r="J146" i="4"/>
  <c r="J142" i="4"/>
  <c r="BK201" i="3"/>
  <c r="J201" i="3"/>
  <c r="BK181" i="3"/>
  <c r="BK169" i="3"/>
  <c r="J169" i="3"/>
  <c r="BK166" i="3"/>
  <c r="J163" i="3"/>
  <c r="BK157" i="3"/>
  <c r="J151" i="3"/>
  <c r="J148" i="3"/>
  <c r="BK136" i="3"/>
  <c r="J133" i="3"/>
  <c r="J130" i="3"/>
  <c r="BK1526" i="2"/>
  <c r="BK1521" i="2"/>
  <c r="BK1458" i="2"/>
  <c r="J1445" i="2"/>
  <c r="J1415" i="2"/>
  <c r="BK1410" i="2"/>
  <c r="BK1400" i="2"/>
  <c r="J1313" i="2"/>
  <c r="BK1155" i="2"/>
  <c r="J1050" i="2"/>
  <c r="J1009" i="2"/>
  <c r="J962" i="2"/>
  <c r="J909" i="2"/>
  <c r="BK904" i="2"/>
  <c r="BK888" i="2"/>
  <c r="BK858" i="2"/>
  <c r="J852" i="2"/>
  <c r="BK792" i="2"/>
  <c r="J787" i="2"/>
  <c r="J781" i="2"/>
  <c r="BK757" i="2"/>
  <c r="J739" i="2"/>
  <c r="J729" i="2"/>
  <c r="J724" i="2"/>
  <c r="J714" i="2"/>
  <c r="BK672" i="2"/>
  <c r="J590" i="2"/>
  <c r="BK580" i="2"/>
  <c r="J486" i="2"/>
  <c r="BK452" i="2"/>
  <c r="J334" i="2"/>
  <c r="BK330" i="2"/>
  <c r="J241" i="2"/>
  <c r="BK206" i="2"/>
  <c r="BK150" i="2" l="1"/>
  <c r="R150" i="2"/>
  <c r="BK693" i="2"/>
  <c r="J693" i="2" s="1"/>
  <c r="J107" i="2" s="1"/>
  <c r="BK915" i="2"/>
  <c r="P1007" i="2"/>
  <c r="P1228" i="2"/>
  <c r="T1399" i="2"/>
  <c r="T1397" i="2" s="1"/>
  <c r="R1520" i="2"/>
  <c r="R1585" i="2"/>
  <c r="R1776" i="2"/>
  <c r="P1905" i="2"/>
  <c r="R2027" i="2"/>
  <c r="T126" i="3"/>
  <c r="T125" i="3" s="1"/>
  <c r="T197" i="3"/>
  <c r="T196" i="3"/>
  <c r="P137" i="4"/>
  <c r="T154" i="4"/>
  <c r="BK203" i="4"/>
  <c r="J203" i="4"/>
  <c r="J104" i="4"/>
  <c r="T250" i="4"/>
  <c r="T229" i="4" s="1"/>
  <c r="BK341" i="4"/>
  <c r="J341" i="4" s="1"/>
  <c r="J109" i="4" s="1"/>
  <c r="P350" i="4"/>
  <c r="P375" i="4"/>
  <c r="P381" i="4"/>
  <c r="R390" i="4"/>
  <c r="P131" i="5"/>
  <c r="BK174" i="5"/>
  <c r="J174" i="5" s="1"/>
  <c r="J100" i="5" s="1"/>
  <c r="BK209" i="5"/>
  <c r="BK239" i="5"/>
  <c r="J239" i="5"/>
  <c r="J103" i="5" s="1"/>
  <c r="BK269" i="5"/>
  <c r="J269" i="5"/>
  <c r="J104" i="5" s="1"/>
  <c r="T269" i="5"/>
  <c r="T208" i="5" s="1"/>
  <c r="T299" i="5"/>
  <c r="T358" i="5"/>
  <c r="P363" i="5"/>
  <c r="BK372" i="5"/>
  <c r="J372" i="5" s="1"/>
  <c r="J108" i="5" s="1"/>
  <c r="R125" i="6"/>
  <c r="R294" i="6"/>
  <c r="T483" i="6"/>
  <c r="P128" i="8"/>
  <c r="P161" i="8"/>
  <c r="BK201" i="8"/>
  <c r="J201" i="8" s="1"/>
  <c r="J102" i="8" s="1"/>
  <c r="P210" i="8"/>
  <c r="R263" i="8"/>
  <c r="P132" i="9"/>
  <c r="R175" i="9"/>
  <c r="BK241" i="9"/>
  <c r="J241" i="9" s="1"/>
  <c r="J104" i="9" s="1"/>
  <c r="R303" i="9"/>
  <c r="P413" i="9"/>
  <c r="T456" i="9"/>
  <c r="BK131" i="10"/>
  <c r="P143" i="10"/>
  <c r="BK172" i="10"/>
  <c r="J172" i="10" s="1"/>
  <c r="J103" i="10" s="1"/>
  <c r="R185" i="10"/>
  <c r="P196" i="10"/>
  <c r="R209" i="10"/>
  <c r="BK123" i="11"/>
  <c r="R123" i="11"/>
  <c r="P160" i="11"/>
  <c r="T160" i="11"/>
  <c r="R173" i="12"/>
  <c r="R339" i="2"/>
  <c r="BK902" i="2"/>
  <c r="J902" i="2"/>
  <c r="J108" i="2"/>
  <c r="R902" i="2"/>
  <c r="R915" i="2"/>
  <c r="BK1228" i="2"/>
  <c r="J1228" i="2" s="1"/>
  <c r="J112" i="2" s="1"/>
  <c r="P1399" i="2"/>
  <c r="P1397" i="2"/>
  <c r="P1585" i="2"/>
  <c r="T1776" i="2"/>
  <c r="T2027" i="2"/>
  <c r="BK126" i="3"/>
  <c r="BK125" i="3" s="1"/>
  <c r="P197" i="3"/>
  <c r="P196" i="3" s="1"/>
  <c r="R154" i="4"/>
  <c r="R136" i="4" s="1"/>
  <c r="BK250" i="4"/>
  <c r="J250" i="4"/>
  <c r="J106" i="4"/>
  <c r="R316" i="4"/>
  <c r="R341" i="4"/>
  <c r="BK375" i="4"/>
  <c r="J375" i="4" s="1"/>
  <c r="J111" i="4" s="1"/>
  <c r="BK390" i="4"/>
  <c r="J390" i="4"/>
  <c r="J113" i="4"/>
  <c r="T131" i="5"/>
  <c r="R128" i="8"/>
  <c r="P194" i="8"/>
  <c r="T210" i="8"/>
  <c r="BK274" i="8"/>
  <c r="J274" i="8"/>
  <c r="J105" i="8"/>
  <c r="T175" i="9"/>
  <c r="BK303" i="9"/>
  <c r="J303" i="9" s="1"/>
  <c r="J105" i="9" s="1"/>
  <c r="BK456" i="9"/>
  <c r="J456" i="9"/>
  <c r="J107" i="9"/>
  <c r="T490" i="9"/>
  <c r="T131" i="10"/>
  <c r="R172" i="10"/>
  <c r="P185" i="10"/>
  <c r="T196" i="10"/>
  <c r="R254" i="10"/>
  <c r="T173" i="12"/>
  <c r="T125" i="6"/>
  <c r="BK483" i="6"/>
  <c r="J483" i="6"/>
  <c r="J101" i="6" s="1"/>
  <c r="BK513" i="6"/>
  <c r="J513" i="6"/>
  <c r="J102" i="6" s="1"/>
  <c r="BK126" i="7"/>
  <c r="J126" i="7"/>
  <c r="J99" i="7"/>
  <c r="P140" i="7"/>
  <c r="P176" i="7"/>
  <c r="T184" i="7"/>
  <c r="R126" i="7"/>
  <c r="T140" i="7"/>
  <c r="BK181" i="7"/>
  <c r="J181" i="7"/>
  <c r="J102" i="7"/>
  <c r="BK184" i="7"/>
  <c r="J184" i="7" s="1"/>
  <c r="J103" i="7" s="1"/>
  <c r="R161" i="8"/>
  <c r="R194" i="8"/>
  <c r="R201" i="8"/>
  <c r="BK263" i="8"/>
  <c r="J263" i="8"/>
  <c r="J104" i="8"/>
  <c r="R274" i="8"/>
  <c r="T132" i="9"/>
  <c r="P218" i="9"/>
  <c r="P228" i="9"/>
  <c r="T303" i="9"/>
  <c r="R456" i="9"/>
  <c r="BK143" i="10"/>
  <c r="T172" i="10"/>
  <c r="T185" i="10"/>
  <c r="T209" i="10"/>
  <c r="P339" i="2"/>
  <c r="P338" i="2" s="1"/>
  <c r="P585" i="2"/>
  <c r="T585" i="2"/>
  <c r="T693" i="2"/>
  <c r="T670" i="2"/>
  <c r="T902" i="2"/>
  <c r="R1007" i="2"/>
  <c r="BK1399" i="2"/>
  <c r="J1399" i="2" s="1"/>
  <c r="J114" i="2" s="1"/>
  <c r="BK1520" i="2"/>
  <c r="J1520" i="2"/>
  <c r="J115" i="2"/>
  <c r="BK1533" i="2"/>
  <c r="J1533" i="2" s="1"/>
  <c r="J117" i="2" s="1"/>
  <c r="R1533" i="2"/>
  <c r="R1531" i="2"/>
  <c r="BK1776" i="2"/>
  <c r="J1776" i="2"/>
  <c r="J122" i="2"/>
  <c r="BK2027" i="2"/>
  <c r="J2027" i="2" s="1"/>
  <c r="J124" i="2" s="1"/>
  <c r="P2233" i="2"/>
  <c r="R126" i="3"/>
  <c r="R125" i="3"/>
  <c r="P154" i="4"/>
  <c r="T182" i="4"/>
  <c r="R250" i="4"/>
  <c r="R229" i="4" s="1"/>
  <c r="P341" i="4"/>
  <c r="T341" i="4"/>
  <c r="T375" i="4"/>
  <c r="P390" i="4"/>
  <c r="P174" i="5"/>
  <c r="R209" i="5"/>
  <c r="P239" i="5"/>
  <c r="P269" i="5"/>
  <c r="R299" i="5"/>
  <c r="P358" i="5"/>
  <c r="R363" i="5"/>
  <c r="T372" i="5"/>
  <c r="BK294" i="6"/>
  <c r="J294" i="6"/>
  <c r="J100" i="6" s="1"/>
  <c r="P483" i="6"/>
  <c r="P513" i="6"/>
  <c r="BK140" i="7"/>
  <c r="J140" i="7"/>
  <c r="J100" i="7"/>
  <c r="BK176" i="7"/>
  <c r="J176" i="7"/>
  <c r="J101" i="7" s="1"/>
  <c r="P181" i="7"/>
  <c r="R181" i="7"/>
  <c r="T181" i="7"/>
  <c r="P150" i="2"/>
  <c r="T150" i="2"/>
  <c r="R693" i="2"/>
  <c r="R670" i="2"/>
  <c r="P915" i="2"/>
  <c r="T1007" i="2"/>
  <c r="R1399" i="2"/>
  <c r="R1397" i="2" s="1"/>
  <c r="T1520" i="2"/>
  <c r="P1533" i="2"/>
  <c r="P1531" i="2"/>
  <c r="T1533" i="2"/>
  <c r="T1531" i="2" s="1"/>
  <c r="BK1905" i="2"/>
  <c r="J1905" i="2"/>
  <c r="J123" i="2" s="1"/>
  <c r="P2027" i="2"/>
  <c r="R2233" i="2"/>
  <c r="R197" i="3"/>
  <c r="R196" i="3"/>
  <c r="BK137" i="4"/>
  <c r="J137" i="4" s="1"/>
  <c r="J100" i="4" s="1"/>
  <c r="T137" i="4"/>
  <c r="T136" i="4"/>
  <c r="BK182" i="4"/>
  <c r="J182" i="4"/>
  <c r="J103" i="4"/>
  <c r="P203" i="4"/>
  <c r="P250" i="4"/>
  <c r="P229" i="4"/>
  <c r="T316" i="4"/>
  <c r="R350" i="4"/>
  <c r="R375" i="4"/>
  <c r="T390" i="4"/>
  <c r="R131" i="5"/>
  <c r="R174" i="5"/>
  <c r="T209" i="5"/>
  <c r="T239" i="5"/>
  <c r="R269" i="5"/>
  <c r="P299" i="5"/>
  <c r="R358" i="5"/>
  <c r="T363" i="5"/>
  <c r="R372" i="5"/>
  <c r="P125" i="6"/>
  <c r="P294" i="6"/>
  <c r="R483" i="6"/>
  <c r="R513" i="6"/>
  <c r="BK161" i="8"/>
  <c r="J161" i="8"/>
  <c r="J100" i="8"/>
  <c r="BK194" i="8"/>
  <c r="J194" i="8" s="1"/>
  <c r="J101" i="8" s="1"/>
  <c r="T194" i="8"/>
  <c r="R210" i="8"/>
  <c r="T263" i="8"/>
  <c r="BK132" i="9"/>
  <c r="J132" i="9"/>
  <c r="J100" i="9" s="1"/>
  <c r="BK175" i="9"/>
  <c r="J175" i="9"/>
  <c r="J101" i="9" s="1"/>
  <c r="BK218" i="9"/>
  <c r="J218" i="9"/>
  <c r="J102" i="9"/>
  <c r="T218" i="9"/>
  <c r="P241" i="9"/>
  <c r="R241" i="9"/>
  <c r="BK413" i="9"/>
  <c r="J413" i="9" s="1"/>
  <c r="J106" i="9" s="1"/>
  <c r="P456" i="9"/>
  <c r="R490" i="9"/>
  <c r="P131" i="10"/>
  <c r="T143" i="10"/>
  <c r="T142" i="10" s="1"/>
  <c r="BK185" i="10"/>
  <c r="J185" i="10" s="1"/>
  <c r="J104" i="10" s="1"/>
  <c r="BK196" i="10"/>
  <c r="J196" i="10"/>
  <c r="J105" i="10"/>
  <c r="P209" i="10"/>
  <c r="BK254" i="10"/>
  <c r="J254" i="10" s="1"/>
  <c r="J107" i="10" s="1"/>
  <c r="BK123" i="12"/>
  <c r="BK173" i="12"/>
  <c r="J173" i="12"/>
  <c r="J100" i="12"/>
  <c r="T339" i="2"/>
  <c r="T338" i="2" s="1"/>
  <c r="BK1007" i="2"/>
  <c r="J1007" i="2" s="1"/>
  <c r="J111" i="2" s="1"/>
  <c r="R1228" i="2"/>
  <c r="BK1585" i="2"/>
  <c r="J1585" i="2"/>
  <c r="J119" i="2" s="1"/>
  <c r="P1776" i="2"/>
  <c r="R1905" i="2"/>
  <c r="BK2233" i="2"/>
  <c r="J2233" i="2"/>
  <c r="J126" i="2"/>
  <c r="BK197" i="3"/>
  <c r="J197" i="3"/>
  <c r="J102" i="3" s="1"/>
  <c r="R137" i="4"/>
  <c r="P182" i="4"/>
  <c r="P181" i="4"/>
  <c r="T203" i="4"/>
  <c r="P316" i="4"/>
  <c r="P315" i="4"/>
  <c r="T350" i="4"/>
  <c r="T381" i="4"/>
  <c r="BK131" i="5"/>
  <c r="J131" i="5" s="1"/>
  <c r="J99" i="5" s="1"/>
  <c r="T174" i="5"/>
  <c r="P209" i="5"/>
  <c r="P208" i="5"/>
  <c r="R239" i="5"/>
  <c r="BK299" i="5"/>
  <c r="J299" i="5"/>
  <c r="J105" i="5" s="1"/>
  <c r="BK358" i="5"/>
  <c r="J358" i="5"/>
  <c r="J106" i="5"/>
  <c r="BK363" i="5"/>
  <c r="J363" i="5" s="1"/>
  <c r="J107" i="5" s="1"/>
  <c r="P372" i="5"/>
  <c r="BK125" i="6"/>
  <c r="J125" i="6"/>
  <c r="J99" i="6"/>
  <c r="T294" i="6"/>
  <c r="T513" i="6"/>
  <c r="P126" i="7"/>
  <c r="T126" i="7"/>
  <c r="R176" i="7"/>
  <c r="P184" i="7"/>
  <c r="BK128" i="8"/>
  <c r="J128" i="8"/>
  <c r="J99" i="8"/>
  <c r="T161" i="8"/>
  <c r="T127" i="8" s="1"/>
  <c r="P201" i="8"/>
  <c r="T201" i="8"/>
  <c r="P263" i="8"/>
  <c r="P274" i="8"/>
  <c r="P175" i="9"/>
  <c r="BK228" i="9"/>
  <c r="J228" i="9"/>
  <c r="J103" i="9"/>
  <c r="T228" i="9"/>
  <c r="T241" i="9"/>
  <c r="T413" i="9"/>
  <c r="BK490" i="9"/>
  <c r="J490" i="9"/>
  <c r="J108" i="9"/>
  <c r="R143" i="10"/>
  <c r="R142" i="10"/>
  <c r="R196" i="10"/>
  <c r="P254" i="10"/>
  <c r="P123" i="11"/>
  <c r="P122" i="11" s="1"/>
  <c r="AU105" i="1" s="1"/>
  <c r="BK160" i="11"/>
  <c r="J160" i="11"/>
  <c r="J100" i="11"/>
  <c r="R160" i="11"/>
  <c r="P123" i="12"/>
  <c r="R123" i="12"/>
  <c r="BK156" i="12"/>
  <c r="J156" i="12"/>
  <c r="J99" i="12"/>
  <c r="T156" i="12"/>
  <c r="T122" i="12" s="1"/>
  <c r="T121" i="12" s="1"/>
  <c r="BK339" i="2"/>
  <c r="J339" i="2" s="1"/>
  <c r="J102" i="2" s="1"/>
  <c r="BK585" i="2"/>
  <c r="J585" i="2" s="1"/>
  <c r="J103" i="2" s="1"/>
  <c r="R585" i="2"/>
  <c r="P693" i="2"/>
  <c r="P670" i="2"/>
  <c r="P902" i="2"/>
  <c r="T915" i="2"/>
  <c r="T1228" i="2"/>
  <c r="P1520" i="2"/>
  <c r="T1585" i="2"/>
  <c r="T1905" i="2"/>
  <c r="T2233" i="2"/>
  <c r="P126" i="3"/>
  <c r="P125" i="3" s="1"/>
  <c r="P124" i="3" s="1"/>
  <c r="AU97" i="1" s="1"/>
  <c r="BK154" i="4"/>
  <c r="J154" i="4"/>
  <c r="J101" i="4"/>
  <c r="R182" i="4"/>
  <c r="R203" i="4"/>
  <c r="BK316" i="4"/>
  <c r="BK350" i="4"/>
  <c r="J350" i="4"/>
  <c r="J110" i="4" s="1"/>
  <c r="BK381" i="4"/>
  <c r="J381" i="4"/>
  <c r="J112" i="4"/>
  <c r="R381" i="4"/>
  <c r="R140" i="7"/>
  <c r="T176" i="7"/>
  <c r="R184" i="7"/>
  <c r="T128" i="8"/>
  <c r="BK210" i="8"/>
  <c r="J210" i="8"/>
  <c r="J103" i="8"/>
  <c r="T274" i="8"/>
  <c r="R132" i="9"/>
  <c r="R218" i="9"/>
  <c r="R228" i="9"/>
  <c r="P303" i="9"/>
  <c r="R413" i="9"/>
  <c r="P490" i="9"/>
  <c r="R131" i="10"/>
  <c r="R130" i="10" s="1"/>
  <c r="R129" i="10" s="1"/>
  <c r="P172" i="10"/>
  <c r="BK209" i="10"/>
  <c r="J209" i="10"/>
  <c r="J106" i="10"/>
  <c r="T254" i="10"/>
  <c r="T123" i="11"/>
  <c r="T122" i="11" s="1"/>
  <c r="T123" i="12"/>
  <c r="P156" i="12"/>
  <c r="R156" i="12"/>
  <c r="P173" i="12"/>
  <c r="J142" i="2"/>
  <c r="BE214" i="2"/>
  <c r="BE405" i="2"/>
  <c r="BE586" i="2"/>
  <c r="BE719" i="2"/>
  <c r="BE751" i="2"/>
  <c r="BE763" i="2"/>
  <c r="BE769" i="2"/>
  <c r="BE1466" i="2"/>
  <c r="BE1549" i="2"/>
  <c r="BE1569" i="2"/>
  <c r="BE1591" i="2"/>
  <c r="BK671" i="2"/>
  <c r="BK1764" i="2"/>
  <c r="J1764" i="2"/>
  <c r="J120" i="2"/>
  <c r="BK2226" i="2"/>
  <c r="J2226" i="2" s="1"/>
  <c r="J125" i="2" s="1"/>
  <c r="E112" i="3"/>
  <c r="F121" i="3"/>
  <c r="BE157" i="3"/>
  <c r="BE160" i="3"/>
  <c r="BE166" i="3"/>
  <c r="BE169" i="3"/>
  <c r="BE175" i="3"/>
  <c r="BE178" i="3"/>
  <c r="BE184" i="3"/>
  <c r="BE190" i="3"/>
  <c r="BE198" i="3"/>
  <c r="BE155" i="4"/>
  <c r="BE167" i="4"/>
  <c r="BE180" i="4"/>
  <c r="BE183" i="4"/>
  <c r="BE204" i="4"/>
  <c r="BE209" i="4"/>
  <c r="BE222" i="4"/>
  <c r="BE242" i="4"/>
  <c r="BE251" i="4"/>
  <c r="BE262" i="4"/>
  <c r="BE270" i="4"/>
  <c r="BE278" i="4"/>
  <c r="BE282" i="4"/>
  <c r="BE303" i="4"/>
  <c r="BE311" i="4"/>
  <c r="BE325" i="4"/>
  <c r="BE355" i="4"/>
  <c r="BE364" i="4"/>
  <c r="BE377" i="4"/>
  <c r="BE378" i="4"/>
  <c r="BE380" i="4"/>
  <c r="BE392" i="4"/>
  <c r="BE394" i="4"/>
  <c r="E85" i="5"/>
  <c r="F127" i="5"/>
  <c r="BE136" i="5"/>
  <c r="BE152" i="5"/>
  <c r="BE172" i="5"/>
  <c r="BE187" i="5"/>
  <c r="BE207" i="5"/>
  <c r="BE214" i="5"/>
  <c r="BE230" i="5"/>
  <c r="BE234" i="5"/>
  <c r="BE264" i="5"/>
  <c r="BE274" i="5"/>
  <c r="BE282" i="5"/>
  <c r="BE316" i="5"/>
  <c r="BE331" i="5"/>
  <c r="BE348" i="5"/>
  <c r="BE356" i="5"/>
  <c r="BE357" i="5"/>
  <c r="BE364" i="5"/>
  <c r="BE375" i="5"/>
  <c r="BE376" i="5"/>
  <c r="J91" i="6"/>
  <c r="BE126" i="6"/>
  <c r="BE145" i="6"/>
  <c r="BE153" i="6"/>
  <c r="BE160" i="6"/>
  <c r="BE267" i="6"/>
  <c r="BE271" i="6"/>
  <c r="BE292" i="6"/>
  <c r="BE311" i="6"/>
  <c r="BE318" i="6"/>
  <c r="BE335" i="6"/>
  <c r="BE365" i="6"/>
  <c r="BE395" i="6"/>
  <c r="BE409" i="6"/>
  <c r="BE423" i="6"/>
  <c r="BE477" i="6"/>
  <c r="BE484" i="6"/>
  <c r="BE512" i="6"/>
  <c r="BE516" i="6"/>
  <c r="F122" i="7"/>
  <c r="BE137" i="7"/>
  <c r="BE144" i="7"/>
  <c r="BE145" i="7"/>
  <c r="BE151" i="7"/>
  <c r="BE153" i="7"/>
  <c r="BE163" i="7"/>
  <c r="BE182" i="7"/>
  <c r="BE188" i="7"/>
  <c r="BE198" i="7"/>
  <c r="BE199" i="7"/>
  <c r="BE203" i="7"/>
  <c r="BE139" i="8"/>
  <c r="BE164" i="8"/>
  <c r="BE166" i="8"/>
  <c r="BE176" i="8"/>
  <c r="BE180" i="8"/>
  <c r="BE187" i="8"/>
  <c r="BE189" i="8"/>
  <c r="BE192" i="8"/>
  <c r="BE204" i="8"/>
  <c r="BE209" i="8"/>
  <c r="BE211" i="8"/>
  <c r="BE213" i="8"/>
  <c r="BE221" i="8"/>
  <c r="BE230" i="8"/>
  <c r="BE261" i="8"/>
  <c r="BE266" i="8"/>
  <c r="BE269" i="8"/>
  <c r="BE271" i="8"/>
  <c r="BE272" i="8"/>
  <c r="BE276" i="8"/>
  <c r="F94" i="9"/>
  <c r="BE133" i="9"/>
  <c r="BE135" i="9"/>
  <c r="BE140" i="9"/>
  <c r="BE141" i="9"/>
  <c r="BE142" i="9"/>
  <c r="BE154" i="9"/>
  <c r="BE157" i="9"/>
  <c r="BE160" i="9"/>
  <c r="BE162" i="9"/>
  <c r="BE165" i="9"/>
  <c r="BE167" i="9"/>
  <c r="BE172" i="9"/>
  <c r="BE176" i="9"/>
  <c r="BE178" i="9"/>
  <c r="BE179" i="9"/>
  <c r="BE182" i="9"/>
  <c r="BE186" i="9"/>
  <c r="BE188" i="9"/>
  <c r="BE192" i="9"/>
  <c r="BE199" i="9"/>
  <c r="BE212" i="9"/>
  <c r="BE215" i="9"/>
  <c r="BE217" i="9"/>
  <c r="BE219" i="9"/>
  <c r="BE221" i="9"/>
  <c r="BE226" i="9"/>
  <c r="BE231" i="9"/>
  <c r="BE238" i="9"/>
  <c r="BE242" i="9"/>
  <c r="BE257" i="9"/>
  <c r="BE262" i="9"/>
  <c r="BE264" i="9"/>
  <c r="BE275" i="9"/>
  <c r="BE277" i="9"/>
  <c r="BE278" i="9"/>
  <c r="BE289" i="9"/>
  <c r="BE291" i="9"/>
  <c r="BE293" i="9"/>
  <c r="BE297" i="9"/>
  <c r="BE310" i="9"/>
  <c r="BE325" i="9"/>
  <c r="BE327" i="9"/>
  <c r="BE336" i="9"/>
  <c r="BE339" i="9"/>
  <c r="BE370" i="9"/>
  <c r="BE381" i="9"/>
  <c r="BE390" i="9"/>
  <c r="BE394" i="9"/>
  <c r="BE401" i="9"/>
  <c r="BE432" i="9"/>
  <c r="BE433" i="9"/>
  <c r="BE439" i="9"/>
  <c r="BE464" i="9"/>
  <c r="BE468" i="9"/>
  <c r="BE473" i="9"/>
  <c r="BE476" i="9"/>
  <c r="BE480" i="9"/>
  <c r="BE150" i="10"/>
  <c r="BE156" i="10"/>
  <c r="BE164" i="10"/>
  <c r="BE197" i="10"/>
  <c r="BE199" i="10"/>
  <c r="BE214" i="10"/>
  <c r="BE244" i="10"/>
  <c r="BE255" i="10"/>
  <c r="BE265" i="10"/>
  <c r="BE269" i="10"/>
  <c r="BE271" i="10"/>
  <c r="BE124" i="11"/>
  <c r="BE142" i="11"/>
  <c r="BE144" i="11"/>
  <c r="BE150" i="11"/>
  <c r="BE156" i="11"/>
  <c r="BE163" i="11"/>
  <c r="BE169" i="11"/>
  <c r="BE171" i="11"/>
  <c r="J89" i="12"/>
  <c r="E111" i="12"/>
  <c r="F118" i="12"/>
  <c r="BE139" i="12"/>
  <c r="BE149" i="12"/>
  <c r="E85" i="2"/>
  <c r="BE151" i="2"/>
  <c r="BE198" i="2"/>
  <c r="BE222" i="2"/>
  <c r="BE241" i="2"/>
  <c r="BE340" i="2"/>
  <c r="BE452" i="2"/>
  <c r="BE472" i="2"/>
  <c r="BE578" i="2"/>
  <c r="BE660" i="2"/>
  <c r="BE699" i="2"/>
  <c r="BE704" i="2"/>
  <c r="BE729" i="2"/>
  <c r="BE733" i="2"/>
  <c r="BE816" i="2"/>
  <c r="BE846" i="2"/>
  <c r="BE864" i="2"/>
  <c r="BE876" i="2"/>
  <c r="BE882" i="2"/>
  <c r="BE907" i="2"/>
  <c r="BE909" i="2"/>
  <c r="BE962" i="2"/>
  <c r="BE1005" i="2"/>
  <c r="BE1084" i="2"/>
  <c r="BE1155" i="2"/>
  <c r="BE1225" i="2"/>
  <c r="BE1318" i="2"/>
  <c r="BE1400" i="2"/>
  <c r="BE1482" i="2"/>
  <c r="BE1554" i="2"/>
  <c r="BE1559" i="2"/>
  <c r="BE1564" i="2"/>
  <c r="BE1636" i="2"/>
  <c r="BE1641" i="2"/>
  <c r="BE1646" i="2"/>
  <c r="BE1708" i="2"/>
  <c r="BE1739" i="2"/>
  <c r="BE1749" i="2"/>
  <c r="BE1754" i="2"/>
  <c r="BE1791" i="2"/>
  <c r="BE1792" i="2"/>
  <c r="BE1798" i="2"/>
  <c r="BE1799" i="2"/>
  <c r="BE1866" i="2"/>
  <c r="BE1991" i="2"/>
  <c r="BE2008" i="2"/>
  <c r="BE2026" i="2"/>
  <c r="BE2028" i="2"/>
  <c r="BE2104" i="2"/>
  <c r="BE2111" i="2"/>
  <c r="BE2124" i="2"/>
  <c r="BE2143" i="2"/>
  <c r="BE2149" i="2"/>
  <c r="BE2188" i="2"/>
  <c r="BE2261" i="2"/>
  <c r="BE2293" i="2"/>
  <c r="BE2333" i="2"/>
  <c r="BK685" i="2"/>
  <c r="J685" i="2" s="1"/>
  <c r="J106" i="2" s="1"/>
  <c r="BE139" i="3"/>
  <c r="BE148" i="3"/>
  <c r="BE172" i="3"/>
  <c r="BE193" i="3"/>
  <c r="E123" i="4"/>
  <c r="BE142" i="4"/>
  <c r="BE171" i="4"/>
  <c r="BE299" i="4"/>
  <c r="BE321" i="4"/>
  <c r="BE337" i="4"/>
  <c r="BE351" i="4"/>
  <c r="BE382" i="4"/>
  <c r="BE391" i="4"/>
  <c r="BE393" i="4"/>
  <c r="BE400" i="4"/>
  <c r="BE300" i="5"/>
  <c r="BE324" i="5"/>
  <c r="BE326" i="5"/>
  <c r="BE359" i="5"/>
  <c r="BE361" i="5"/>
  <c r="BE384" i="5"/>
  <c r="BE142" i="8"/>
  <c r="BE143" i="8"/>
  <c r="BE159" i="8"/>
  <c r="BE160" i="8"/>
  <c r="BE162" i="8"/>
  <c r="BE172" i="8"/>
  <c r="BE181" i="8"/>
  <c r="BE195" i="8"/>
  <c r="BE196" i="8"/>
  <c r="BE199" i="8"/>
  <c r="BE202" i="8"/>
  <c r="BE217" i="8"/>
  <c r="BE259" i="8"/>
  <c r="BE144" i="9"/>
  <c r="BE146" i="9"/>
  <c r="BE168" i="9"/>
  <c r="BE170" i="9"/>
  <c r="BE171" i="9"/>
  <c r="BE193" i="9"/>
  <c r="BE194" i="9"/>
  <c r="BE196" i="9"/>
  <c r="BE205" i="9"/>
  <c r="BE206" i="9"/>
  <c r="BE214" i="9"/>
  <c r="BE259" i="9"/>
  <c r="BE272" i="9"/>
  <c r="BE292" i="9"/>
  <c r="BE294" i="9"/>
  <c r="BE295" i="9"/>
  <c r="BE296" i="9"/>
  <c r="BE298" i="9"/>
  <c r="BE318" i="9"/>
  <c r="BE372" i="9"/>
  <c r="BE384" i="9"/>
  <c r="BE409" i="9"/>
  <c r="BE411" i="9"/>
  <c r="BE417" i="9"/>
  <c r="BE436" i="9"/>
  <c r="BE462" i="9"/>
  <c r="BE465" i="9"/>
  <c r="BE470" i="9"/>
  <c r="BE471" i="9"/>
  <c r="BE472" i="9"/>
  <c r="BE474" i="9"/>
  <c r="BE479" i="9"/>
  <c r="BE485" i="9"/>
  <c r="BE491" i="9"/>
  <c r="F94" i="10"/>
  <c r="BE148" i="10"/>
  <c r="BE188" i="10"/>
  <c r="BE190" i="10"/>
  <c r="BE201" i="10"/>
  <c r="BE248" i="10"/>
  <c r="BE261" i="10"/>
  <c r="BE267" i="10"/>
  <c r="E110" i="11"/>
  <c r="BE158" i="11"/>
  <c r="BE161" i="11"/>
  <c r="BE165" i="11"/>
  <c r="BE173" i="11"/>
  <c r="BE183" i="11"/>
  <c r="F94" i="2"/>
  <c r="BE176" i="2"/>
  <c r="BE182" i="2"/>
  <c r="BE202" i="2"/>
  <c r="BE210" i="2"/>
  <c r="BE277" i="2"/>
  <c r="BE294" i="2"/>
  <c r="BE334" i="2"/>
  <c r="BE486" i="2"/>
  <c r="BE542" i="2"/>
  <c r="BE544" i="2"/>
  <c r="BE694" i="2"/>
  <c r="BE709" i="2"/>
  <c r="BE714" i="2"/>
  <c r="BE724" i="2"/>
  <c r="BE725" i="2"/>
  <c r="BE745" i="2"/>
  <c r="BE775" i="2"/>
  <c r="BE834" i="2"/>
  <c r="BE840" i="2"/>
  <c r="BE858" i="2"/>
  <c r="BE870" i="2"/>
  <c r="BE893" i="2"/>
  <c r="BE903" i="2"/>
  <c r="BE904" i="2"/>
  <c r="BE905" i="2"/>
  <c r="BE912" i="2"/>
  <c r="BE913" i="2"/>
  <c r="BE1050" i="2"/>
  <c r="BE1304" i="2"/>
  <c r="BE1405" i="2"/>
  <c r="BE1415" i="2"/>
  <c r="BE1420" i="2"/>
  <c r="BE1440" i="2"/>
  <c r="BE1474" i="2"/>
  <c r="BE1506" i="2"/>
  <c r="BE1521" i="2"/>
  <c r="BE1526" i="2"/>
  <c r="BE1544" i="2"/>
  <c r="BE1580" i="2"/>
  <c r="BE1586" i="2"/>
  <c r="BE1611" i="2"/>
  <c r="BE1683" i="2"/>
  <c r="BE1688" i="2"/>
  <c r="BE1693" i="2"/>
  <c r="BE1698" i="2"/>
  <c r="BE1713" i="2"/>
  <c r="BE1718" i="2"/>
  <c r="BE1729" i="2"/>
  <c r="BE1759" i="2"/>
  <c r="BE1765" i="2"/>
  <c r="BE1771" i="2"/>
  <c r="BE1894" i="2"/>
  <c r="BE1940" i="2"/>
  <c r="BE1975" i="2"/>
  <c r="BE1983" i="2"/>
  <c r="BE1994" i="2"/>
  <c r="BE1997" i="2"/>
  <c r="BE2002" i="2"/>
  <c r="BE2021" i="2"/>
  <c r="BE2234" i="2"/>
  <c r="BE2339" i="2"/>
  <c r="BE275" i="6"/>
  <c r="BE279" i="6"/>
  <c r="BE283" i="6"/>
  <c r="BE299" i="6"/>
  <c r="BE330" i="6"/>
  <c r="BE369" i="6"/>
  <c r="BE469" i="6"/>
  <c r="BE473" i="6"/>
  <c r="BE481" i="6"/>
  <c r="BE497" i="6"/>
  <c r="BE510" i="6"/>
  <c r="BE517" i="6"/>
  <c r="J91" i="7"/>
  <c r="BE132" i="7"/>
  <c r="BE141" i="7"/>
  <c r="BE142" i="7"/>
  <c r="BE143" i="7"/>
  <c r="BE147" i="7"/>
  <c r="BE148" i="7"/>
  <c r="BE169" i="7"/>
  <c r="BE170" i="7"/>
  <c r="BE172" i="7"/>
  <c r="BE175" i="7"/>
  <c r="BE179" i="7"/>
  <c r="BE183" i="7"/>
  <c r="BE192" i="7"/>
  <c r="BE194" i="7"/>
  <c r="BE204" i="7"/>
  <c r="E85" i="8"/>
  <c r="BE129" i="8"/>
  <c r="BE135" i="8"/>
  <c r="BE137" i="8"/>
  <c r="BE177" i="11"/>
  <c r="BE179" i="11"/>
  <c r="BE157" i="12"/>
  <c r="BE163" i="12"/>
  <c r="BE174" i="12"/>
  <c r="BE186" i="12"/>
  <c r="BE195" i="12"/>
  <c r="BE155" i="2"/>
  <c r="BE194" i="2"/>
  <c r="BE206" i="2"/>
  <c r="BE330" i="2"/>
  <c r="BE456" i="2"/>
  <c r="BE590" i="2"/>
  <c r="BE665" i="2"/>
  <c r="BE739" i="2"/>
  <c r="BE757" i="2"/>
  <c r="BE781" i="2"/>
  <c r="BE804" i="2"/>
  <c r="BE810" i="2"/>
  <c r="BE822" i="2"/>
  <c r="BE828" i="2"/>
  <c r="BE916" i="2"/>
  <c r="BE1255" i="2"/>
  <c r="BE1294" i="2"/>
  <c r="BE1313" i="2"/>
  <c r="BE1430" i="2"/>
  <c r="BE1435" i="2"/>
  <c r="BE1450" i="2"/>
  <c r="BE1458" i="2"/>
  <c r="BE1490" i="2"/>
  <c r="BE1498" i="2"/>
  <c r="BE1513" i="2"/>
  <c r="BE1532" i="2"/>
  <c r="BE1534" i="2"/>
  <c r="BE1596" i="2"/>
  <c r="BE1601" i="2"/>
  <c r="BE1744" i="2"/>
  <c r="BE1777" i="2"/>
  <c r="BE1778" i="2"/>
  <c r="BE1828" i="2"/>
  <c r="BE1906" i="2"/>
  <c r="BE2016" i="2"/>
  <c r="BE2075" i="2"/>
  <c r="BE2227" i="2"/>
  <c r="BE2295" i="2"/>
  <c r="BE2326" i="2"/>
  <c r="BE154" i="7"/>
  <c r="BE155" i="7"/>
  <c r="BE156" i="7"/>
  <c r="BE157" i="7"/>
  <c r="BE158" i="7"/>
  <c r="BE161" i="7"/>
  <c r="BE162" i="7"/>
  <c r="BE166" i="7"/>
  <c r="BE168" i="7"/>
  <c r="BE173" i="7"/>
  <c r="BE178" i="7"/>
  <c r="BE180" i="7"/>
  <c r="BE185" i="7"/>
  <c r="BE186" i="7"/>
  <c r="BE190" i="7"/>
  <c r="BE191" i="7"/>
  <c r="BE195" i="7"/>
  <c r="J121" i="8"/>
  <c r="F124" i="8"/>
  <c r="BE130" i="8"/>
  <c r="BE131" i="8"/>
  <c r="BE133" i="8"/>
  <c r="BE153" i="8"/>
  <c r="BE167" i="8"/>
  <c r="BE168" i="8"/>
  <c r="BE169" i="8"/>
  <c r="BE170" i="8"/>
  <c r="BE175" i="8"/>
  <c r="BE183" i="8"/>
  <c r="BE193" i="8"/>
  <c r="BE197" i="8"/>
  <c r="BE200" i="8"/>
  <c r="BE205" i="8"/>
  <c r="BE214" i="8"/>
  <c r="BE216" i="8"/>
  <c r="BE219" i="8"/>
  <c r="BE223" i="8"/>
  <c r="BE229" i="8"/>
  <c r="BE273" i="8"/>
  <c r="BE275" i="8"/>
  <c r="BE138" i="9"/>
  <c r="BE150" i="9"/>
  <c r="BE153" i="9"/>
  <c r="BE155" i="9"/>
  <c r="BE173" i="9"/>
  <c r="BE174" i="9"/>
  <c r="BE201" i="9"/>
  <c r="BE207" i="9"/>
  <c r="BE227" i="9"/>
  <c r="BE229" i="9"/>
  <c r="BE249" i="9"/>
  <c r="BE253" i="9"/>
  <c r="BE255" i="9"/>
  <c r="BE260" i="9"/>
  <c r="BE267" i="9"/>
  <c r="BE269" i="9"/>
  <c r="BE274" i="9"/>
  <c r="BE282" i="9"/>
  <c r="BE283" i="9"/>
  <c r="BE285" i="9"/>
  <c r="BE376" i="9"/>
  <c r="BE418" i="9"/>
  <c r="BE429" i="9"/>
  <c r="BE466" i="9"/>
  <c r="BE467" i="9"/>
  <c r="BE486" i="9"/>
  <c r="BE158" i="10"/>
  <c r="BE166" i="10"/>
  <c r="BE177" i="10"/>
  <c r="BE186" i="10"/>
  <c r="BE203" i="10"/>
  <c r="BE212" i="10"/>
  <c r="BE240" i="10"/>
  <c r="BE242" i="10"/>
  <c r="BE257" i="10"/>
  <c r="BE259" i="10"/>
  <c r="BE128" i="11"/>
  <c r="BE136" i="11"/>
  <c r="BE138" i="11"/>
  <c r="BE152" i="11"/>
  <c r="BE154" i="11"/>
  <c r="BE517" i="2"/>
  <c r="BE787" i="2"/>
  <c r="BE792" i="2"/>
  <c r="BE798" i="2"/>
  <c r="BE852" i="2"/>
  <c r="BE888" i="2"/>
  <c r="BE898" i="2"/>
  <c r="BE938" i="2"/>
  <c r="BE960" i="2"/>
  <c r="BE1006" i="2"/>
  <c r="BE1008" i="2"/>
  <c r="BE1009" i="2"/>
  <c r="BE1229" i="2"/>
  <c r="BE1230" i="2"/>
  <c r="BE1396" i="2"/>
  <c r="BE1425" i="2"/>
  <c r="BE1616" i="2"/>
  <c r="BE1621" i="2"/>
  <c r="BE1651" i="2"/>
  <c r="BE1656" i="2"/>
  <c r="BE1663" i="2"/>
  <c r="BE1668" i="2"/>
  <c r="BE1678" i="2"/>
  <c r="BE1904" i="2"/>
  <c r="BE2013" i="2"/>
  <c r="BE2073" i="2"/>
  <c r="BE2268" i="2"/>
  <c r="BK1574" i="2"/>
  <c r="J1574" i="2"/>
  <c r="J118" i="2"/>
  <c r="BE127" i="3"/>
  <c r="BE130" i="3"/>
  <c r="BE136" i="3"/>
  <c r="BE145" i="3"/>
  <c r="BE187" i="3"/>
  <c r="BE201" i="3"/>
  <c r="J129" i="4"/>
  <c r="BE159" i="4"/>
  <c r="BE227" i="4"/>
  <c r="BE234" i="4"/>
  <c r="BE238" i="4"/>
  <c r="BE255" i="4"/>
  <c r="BE274" i="4"/>
  <c r="J91" i="5"/>
  <c r="BE132" i="5"/>
  <c r="BE160" i="5"/>
  <c r="BE164" i="5"/>
  <c r="BE252" i="5"/>
  <c r="BE286" i="5"/>
  <c r="BE336" i="5"/>
  <c r="BE340" i="5"/>
  <c r="E112" i="6"/>
  <c r="BE191" i="6"/>
  <c r="BE209" i="6"/>
  <c r="BE291" i="6"/>
  <c r="BE293" i="6"/>
  <c r="BE295" i="6"/>
  <c r="BE307" i="6"/>
  <c r="BE323" i="6"/>
  <c r="BE381" i="6"/>
  <c r="BE465" i="6"/>
  <c r="BE482" i="6"/>
  <c r="BE511" i="6"/>
  <c r="BE518" i="6"/>
  <c r="E85" i="7"/>
  <c r="BE129" i="7"/>
  <c r="BE134" i="7"/>
  <c r="BE135" i="7"/>
  <c r="BE138" i="7"/>
  <c r="BE139" i="7"/>
  <c r="BE149" i="7"/>
  <c r="BE150" i="7"/>
  <c r="BE152" i="7"/>
  <c r="BE159" i="7"/>
  <c r="BE165" i="7"/>
  <c r="BE167" i="7"/>
  <c r="BE171" i="7"/>
  <c r="BE177" i="7"/>
  <c r="BE187" i="7"/>
  <c r="BE189" i="7"/>
  <c r="BE193" i="7"/>
  <c r="BE197" i="7"/>
  <c r="BE202" i="7"/>
  <c r="BE138" i="8"/>
  <c r="BE2347" i="2"/>
  <c r="BE2360" i="2"/>
  <c r="BE133" i="3"/>
  <c r="BE151" i="3"/>
  <c r="BE154" i="3"/>
  <c r="BE163" i="3"/>
  <c r="BE181" i="3"/>
  <c r="F94" i="4"/>
  <c r="BE138" i="4"/>
  <c r="BE146" i="4"/>
  <c r="BE163" i="4"/>
  <c r="BE175" i="4"/>
  <c r="BE179" i="4"/>
  <c r="BE188" i="4"/>
  <c r="BE198" i="4"/>
  <c r="BE210" i="4"/>
  <c r="BE218" i="4"/>
  <c r="BE226" i="4"/>
  <c r="BE228" i="4"/>
  <c r="BE230" i="4"/>
  <c r="BE266" i="4"/>
  <c r="BE291" i="4"/>
  <c r="BE295" i="4"/>
  <c r="BE313" i="4"/>
  <c r="BE317" i="4"/>
  <c r="BE379" i="4"/>
  <c r="BE386" i="4"/>
  <c r="BE395" i="4"/>
  <c r="BE396" i="4"/>
  <c r="BE397" i="4"/>
  <c r="BE401" i="4"/>
  <c r="BE402" i="4"/>
  <c r="BE140" i="5"/>
  <c r="BE144" i="5"/>
  <c r="BE148" i="5"/>
  <c r="BE156" i="5"/>
  <c r="BE168" i="5"/>
  <c r="BE173" i="5"/>
  <c r="BE175" i="5"/>
  <c r="BE199" i="5"/>
  <c r="BE203" i="5"/>
  <c r="BE205" i="5"/>
  <c r="BE206" i="5"/>
  <c r="BE210" i="5"/>
  <c r="BE222" i="5"/>
  <c r="BE226" i="5"/>
  <c r="BE244" i="5"/>
  <c r="BE248" i="5"/>
  <c r="BE256" i="5"/>
  <c r="BE260" i="5"/>
  <c r="BE304" i="5"/>
  <c r="BE308" i="5"/>
  <c r="BE320" i="5"/>
  <c r="BE352" i="5"/>
  <c r="BE374" i="5"/>
  <c r="BE377" i="5"/>
  <c r="BE378" i="5"/>
  <c r="BE379" i="5"/>
  <c r="BE380" i="5"/>
  <c r="BE381" i="5"/>
  <c r="BE382" i="5"/>
  <c r="BE383" i="5"/>
  <c r="BE385" i="5"/>
  <c r="F94" i="6"/>
  <c r="BE149" i="6"/>
  <c r="BE165" i="6"/>
  <c r="BE172" i="6"/>
  <c r="BE177" i="6"/>
  <c r="BE187" i="6"/>
  <c r="BE223" i="6"/>
  <c r="BE237" i="6"/>
  <c r="BE251" i="6"/>
  <c r="BE255" i="6"/>
  <c r="BE287" i="6"/>
  <c r="BE347" i="6"/>
  <c r="BE373" i="6"/>
  <c r="BE377" i="6"/>
  <c r="BE437" i="6"/>
  <c r="BE441" i="6"/>
  <c r="BE445" i="6"/>
  <c r="BE449" i="6"/>
  <c r="BE453" i="6"/>
  <c r="BE457" i="6"/>
  <c r="BE461" i="6"/>
  <c r="BE515" i="6"/>
  <c r="BE127" i="7"/>
  <c r="BE128" i="7"/>
  <c r="BE130" i="7"/>
  <c r="BE131" i="7"/>
  <c r="BE133" i="7"/>
  <c r="BE136" i="7"/>
  <c r="BE141" i="8"/>
  <c r="BE144" i="8"/>
  <c r="BE158" i="8"/>
  <c r="BE163" i="8"/>
  <c r="BE165" i="8"/>
  <c r="BE173" i="8"/>
  <c r="BE182" i="8"/>
  <c r="BE185" i="8"/>
  <c r="BE186" i="8"/>
  <c r="BE188" i="8"/>
  <c r="BE190" i="8"/>
  <c r="BE191" i="8"/>
  <c r="BE198" i="8"/>
  <c r="BE203" i="8"/>
  <c r="BE207" i="8"/>
  <c r="BE208" i="8"/>
  <c r="BE212" i="8"/>
  <c r="BE215" i="8"/>
  <c r="BE218" i="8"/>
  <c r="BE224" i="8"/>
  <c r="BE226" i="8"/>
  <c r="BE227" i="8"/>
  <c r="BE228" i="8"/>
  <c r="BE232" i="8"/>
  <c r="BE244" i="8"/>
  <c r="BE253" i="8"/>
  <c r="BE265" i="8"/>
  <c r="BE270" i="8"/>
  <c r="BE277" i="8"/>
  <c r="BE278" i="8"/>
  <c r="J91" i="9"/>
  <c r="BE134" i="9"/>
  <c r="BE143" i="9"/>
  <c r="BE147" i="9"/>
  <c r="BE148" i="9"/>
  <c r="BE149" i="9"/>
  <c r="BE151" i="9"/>
  <c r="BE152" i="9"/>
  <c r="BE158" i="9"/>
  <c r="BE159" i="9"/>
  <c r="BE161" i="9"/>
  <c r="BE166" i="9"/>
  <c r="BE169" i="9"/>
  <c r="BE177" i="9"/>
  <c r="BE180" i="9"/>
  <c r="BE183" i="9"/>
  <c r="BE184" i="9"/>
  <c r="BE189" i="9"/>
  <c r="BE190" i="9"/>
  <c r="BE198" i="9"/>
  <c r="BE208" i="9"/>
  <c r="BE210" i="9"/>
  <c r="BE211" i="9"/>
  <c r="BE220" i="9"/>
  <c r="BE222" i="9"/>
  <c r="BE234" i="9"/>
  <c r="BE235" i="9"/>
  <c r="BE250" i="9"/>
  <c r="BE261" i="9"/>
  <c r="BE263" i="9"/>
  <c r="BE265" i="9"/>
  <c r="BE286" i="9"/>
  <c r="BE309" i="9"/>
  <c r="BE321" i="9"/>
  <c r="BE337" i="9"/>
  <c r="BE352" i="9"/>
  <c r="BE367" i="9"/>
  <c r="BE375" i="9"/>
  <c r="BE380" i="9"/>
  <c r="BE395" i="9"/>
  <c r="BE414" i="9"/>
  <c r="BE425" i="9"/>
  <c r="BE428" i="9"/>
  <c r="BE437" i="9"/>
  <c r="BE440" i="9"/>
  <c r="BE458" i="9"/>
  <c r="BE459" i="9"/>
  <c r="BE475" i="9"/>
  <c r="BE477" i="9"/>
  <c r="BE484" i="9"/>
  <c r="BE487" i="9"/>
  <c r="BE488" i="9"/>
  <c r="BE492" i="9"/>
  <c r="BE493" i="9"/>
  <c r="BE497" i="9"/>
  <c r="BE499" i="9"/>
  <c r="E117" i="10"/>
  <c r="BE132" i="10"/>
  <c r="BE152" i="10"/>
  <c r="BE154" i="10"/>
  <c r="BE160" i="10"/>
  <c r="BE162" i="10"/>
  <c r="BE175" i="10"/>
  <c r="BE181" i="10"/>
  <c r="BE183" i="10"/>
  <c r="BE192" i="10"/>
  <c r="BE210" i="10"/>
  <c r="BE226" i="10"/>
  <c r="BE236" i="10"/>
  <c r="BE246" i="10"/>
  <c r="BE263" i="10"/>
  <c r="J91" i="11"/>
  <c r="BE126" i="11"/>
  <c r="BE130" i="11"/>
  <c r="BE132" i="11"/>
  <c r="BE134" i="11"/>
  <c r="BE140" i="11"/>
  <c r="BE148" i="11"/>
  <c r="BE464" i="2"/>
  <c r="BE492" i="2"/>
  <c r="BE580" i="2"/>
  <c r="BE672" i="2"/>
  <c r="BE686" i="2"/>
  <c r="BE911" i="2"/>
  <c r="BE1083" i="2"/>
  <c r="BE1227" i="2"/>
  <c r="BE1378" i="2"/>
  <c r="BE1398" i="2"/>
  <c r="BE1410" i="2"/>
  <c r="BE1445" i="2"/>
  <c r="BE1539" i="2"/>
  <c r="BE1575" i="2"/>
  <c r="BE1606" i="2"/>
  <c r="BE1626" i="2"/>
  <c r="BE1631" i="2"/>
  <c r="BE1673" i="2"/>
  <c r="BE1724" i="2"/>
  <c r="BE1734" i="2"/>
  <c r="BE1899" i="2"/>
  <c r="BE2005" i="2"/>
  <c r="BE2102" i="2"/>
  <c r="BE2225" i="2"/>
  <c r="BE2259" i="2"/>
  <c r="BK1397" i="2"/>
  <c r="J1397" i="2"/>
  <c r="J113" i="2"/>
  <c r="BE150" i="4"/>
  <c r="BE286" i="4"/>
  <c r="BE307" i="4"/>
  <c r="BE333" i="4"/>
  <c r="BE342" i="4"/>
  <c r="BE346" i="4"/>
  <c r="BE368" i="4"/>
  <c r="BE373" i="4"/>
  <c r="BE374" i="4"/>
  <c r="BE376" i="4"/>
  <c r="BE195" i="5"/>
  <c r="BE218" i="5"/>
  <c r="BE235" i="5"/>
  <c r="BE290" i="5"/>
  <c r="BE294" i="5"/>
  <c r="BE312" i="5"/>
  <c r="BE330" i="5"/>
  <c r="BE332" i="5"/>
  <c r="BE344" i="5"/>
  <c r="BE360" i="5"/>
  <c r="BE362" i="5"/>
  <c r="BE182" i="6"/>
  <c r="BE195" i="6"/>
  <c r="BE259" i="6"/>
  <c r="BE263" i="6"/>
  <c r="BE303" i="6"/>
  <c r="BE342" i="6"/>
  <c r="BE352" i="6"/>
  <c r="BE357" i="6"/>
  <c r="BE361" i="6"/>
  <c r="BE514" i="6"/>
  <c r="BE519" i="6"/>
  <c r="BE146" i="7"/>
  <c r="BE160" i="7"/>
  <c r="BE164" i="7"/>
  <c r="BE174" i="7"/>
  <c r="BE196" i="7"/>
  <c r="BE200" i="7"/>
  <c r="BE201" i="7"/>
  <c r="BE140" i="8"/>
  <c r="BE174" i="8"/>
  <c r="BE206" i="8"/>
  <c r="BE231" i="8"/>
  <c r="BE233" i="8"/>
  <c r="BE234" i="8"/>
  <c r="BE260" i="8"/>
  <c r="BE262" i="8"/>
  <c r="BE264" i="8"/>
  <c r="BE267" i="8"/>
  <c r="BE268" i="8"/>
  <c r="E118" i="9"/>
  <c r="BE136" i="9"/>
  <c r="BE139" i="9"/>
  <c r="BE145" i="9"/>
  <c r="BE163" i="9"/>
  <c r="BE187" i="9"/>
  <c r="BE195" i="9"/>
  <c r="BE216" i="9"/>
  <c r="BE232" i="9"/>
  <c r="BE247" i="9"/>
  <c r="BE271" i="9"/>
  <c r="BE306" i="9"/>
  <c r="BE311" i="9"/>
  <c r="BE313" i="9"/>
  <c r="BE315" i="9"/>
  <c r="BE324" i="9"/>
  <c r="BE328" i="9"/>
  <c r="BE397" i="9"/>
  <c r="BE399" i="9"/>
  <c r="BE422" i="9"/>
  <c r="BE423" i="9"/>
  <c r="BE453" i="9"/>
  <c r="BE455" i="9"/>
  <c r="BE457" i="9"/>
  <c r="BE469" i="9"/>
  <c r="BE481" i="9"/>
  <c r="BE482" i="9"/>
  <c r="BE483" i="9"/>
  <c r="BE489" i="9"/>
  <c r="BE134" i="10"/>
  <c r="BE136" i="10"/>
  <c r="BE138" i="10"/>
  <c r="BE140" i="10"/>
  <c r="BE144" i="10"/>
  <c r="BE146" i="10"/>
  <c r="BE168" i="10"/>
  <c r="BE170" i="10"/>
  <c r="BE173" i="10"/>
  <c r="BE179" i="10"/>
  <c r="BE194" i="10"/>
  <c r="BE222" i="10"/>
  <c r="BE228" i="10"/>
  <c r="BE230" i="10"/>
  <c r="BE238" i="10"/>
  <c r="F94" i="11"/>
  <c r="BE146" i="11"/>
  <c r="BE167" i="11"/>
  <c r="BE175" i="11"/>
  <c r="BE181" i="11"/>
  <c r="BE124" i="12"/>
  <c r="BE143" i="12"/>
  <c r="BE167" i="12"/>
  <c r="BK197" i="12"/>
  <c r="J197" i="12"/>
  <c r="J101" i="12" s="1"/>
  <c r="BK1770" i="2"/>
  <c r="J1770" i="2" s="1"/>
  <c r="J121" i="2" s="1"/>
  <c r="J91" i="3"/>
  <c r="BE142" i="3"/>
  <c r="BE193" i="4"/>
  <c r="BE214" i="4"/>
  <c r="BE246" i="4"/>
  <c r="BE312" i="4"/>
  <c r="BE314" i="4"/>
  <c r="BE329" i="4"/>
  <c r="BE360" i="4"/>
  <c r="BE398" i="4"/>
  <c r="BE399" i="4"/>
  <c r="BK229" i="4"/>
  <c r="J229" i="4" s="1"/>
  <c r="J105" i="4" s="1"/>
  <c r="BE179" i="5"/>
  <c r="BE183" i="5"/>
  <c r="BE191" i="5"/>
  <c r="BE204" i="5"/>
  <c r="BE240" i="5"/>
  <c r="BE265" i="5"/>
  <c r="BE270" i="5"/>
  <c r="BE278" i="5"/>
  <c r="BE295" i="5"/>
  <c r="BE325" i="5"/>
  <c r="BE368" i="5"/>
  <c r="BE373" i="5"/>
  <c r="BE132" i="8"/>
  <c r="BE134" i="8"/>
  <c r="BE136" i="8"/>
  <c r="BE171" i="8"/>
  <c r="BE184" i="8"/>
  <c r="BE220" i="8"/>
  <c r="BE222" i="8"/>
  <c r="BE225" i="8"/>
  <c r="BE137" i="9"/>
  <c r="BE156" i="9"/>
  <c r="BE164" i="9"/>
  <c r="BE181" i="9"/>
  <c r="BE185" i="9"/>
  <c r="BE191" i="9"/>
  <c r="BE197" i="9"/>
  <c r="BE200" i="9"/>
  <c r="BE202" i="9"/>
  <c r="BE203" i="9"/>
  <c r="BE204" i="9"/>
  <c r="BE209" i="9"/>
  <c r="BE213" i="9"/>
  <c r="BE223" i="9"/>
  <c r="BE224" i="9"/>
  <c r="BE225" i="9"/>
  <c r="BE237" i="9"/>
  <c r="BE240" i="9"/>
  <c r="BE280" i="9"/>
  <c r="BE288" i="9"/>
  <c r="BE301" i="9"/>
  <c r="BE304" i="9"/>
  <c r="BE319" i="9"/>
  <c r="BE322" i="9"/>
  <c r="BE385" i="9"/>
  <c r="BE387" i="9"/>
  <c r="BE389" i="9"/>
  <c r="BE393" i="9"/>
  <c r="BE445" i="9"/>
  <c r="BE446" i="9"/>
  <c r="BE448" i="9"/>
  <c r="BE449" i="9"/>
  <c r="BE454" i="9"/>
  <c r="BE460" i="9"/>
  <c r="BE461" i="9"/>
  <c r="BE463" i="9"/>
  <c r="BE478" i="9"/>
  <c r="J91" i="10"/>
  <c r="BE205" i="10"/>
  <c r="BE207" i="10"/>
  <c r="BE216" i="10"/>
  <c r="BE218" i="10"/>
  <c r="BE220" i="10"/>
  <c r="BE224" i="10"/>
  <c r="BE232" i="10"/>
  <c r="BE234" i="10"/>
  <c r="BE250" i="10"/>
  <c r="BE252" i="10"/>
  <c r="BE169" i="12"/>
  <c r="BE198" i="12"/>
  <c r="J36" i="6"/>
  <c r="AW100" i="1"/>
  <c r="F34" i="12"/>
  <c r="BA106" i="1" s="1"/>
  <c r="F39" i="10"/>
  <c r="BD104" i="1"/>
  <c r="F36" i="3"/>
  <c r="BA97" i="1"/>
  <c r="J36" i="4"/>
  <c r="AW98" i="1" s="1"/>
  <c r="F37" i="9"/>
  <c r="BB103" i="1" s="1"/>
  <c r="F36" i="6"/>
  <c r="BA100" i="1"/>
  <c r="J36" i="8"/>
  <c r="AW102" i="1"/>
  <c r="F38" i="9"/>
  <c r="BC103" i="1" s="1"/>
  <c r="J36" i="10"/>
  <c r="AW104" i="1" s="1"/>
  <c r="F39" i="8"/>
  <c r="BD102" i="1"/>
  <c r="J36" i="11"/>
  <c r="AW105" i="1"/>
  <c r="F38" i="6"/>
  <c r="BC100" i="1" s="1"/>
  <c r="J36" i="9"/>
  <c r="AW103" i="1" s="1"/>
  <c r="F39" i="6"/>
  <c r="BD100" i="1"/>
  <c r="F36" i="12"/>
  <c r="BC106" i="1"/>
  <c r="F37" i="11"/>
  <c r="BB105" i="1" s="1"/>
  <c r="F37" i="3"/>
  <c r="BB97" i="1" s="1"/>
  <c r="F39" i="4"/>
  <c r="BD98" i="1"/>
  <c r="F39" i="9"/>
  <c r="BD103" i="1"/>
  <c r="F36" i="5"/>
  <c r="BA99" i="1" s="1"/>
  <c r="F37" i="10"/>
  <c r="BB104" i="1" s="1"/>
  <c r="F38" i="7"/>
  <c r="BC101" i="1"/>
  <c r="F38" i="2"/>
  <c r="BC96" i="1"/>
  <c r="F38" i="3"/>
  <c r="BC97" i="1" s="1"/>
  <c r="F37" i="8"/>
  <c r="BB102" i="1" s="1"/>
  <c r="F37" i="2"/>
  <c r="BB96" i="1"/>
  <c r="F39" i="11"/>
  <c r="BD105" i="1"/>
  <c r="AS94" i="1"/>
  <c r="J36" i="3"/>
  <c r="AW97" i="1"/>
  <c r="F38" i="11"/>
  <c r="BC105" i="1"/>
  <c r="F36" i="9"/>
  <c r="BA103" i="1"/>
  <c r="F36" i="11"/>
  <c r="BA105" i="1" s="1"/>
  <c r="F36" i="8"/>
  <c r="BA102" i="1"/>
  <c r="F37" i="6"/>
  <c r="BB100" i="1"/>
  <c r="F36" i="10"/>
  <c r="BA104" i="1"/>
  <c r="J36" i="5"/>
  <c r="AW99" i="1" s="1"/>
  <c r="J36" i="7"/>
  <c r="AW101" i="1"/>
  <c r="F38" i="4"/>
  <c r="BC98" i="1"/>
  <c r="F38" i="10"/>
  <c r="BC104" i="1"/>
  <c r="F38" i="5"/>
  <c r="BC99" i="1" s="1"/>
  <c r="F38" i="8"/>
  <c r="BC102" i="1"/>
  <c r="J36" i="2"/>
  <c r="AW96" i="1"/>
  <c r="F36" i="4"/>
  <c r="BA98" i="1"/>
  <c r="F39" i="7"/>
  <c r="BD101" i="1" s="1"/>
  <c r="F36" i="2"/>
  <c r="BA96" i="1" s="1"/>
  <c r="F37" i="12"/>
  <c r="BD106" i="1"/>
  <c r="F39" i="3"/>
  <c r="BD97" i="1"/>
  <c r="J34" i="12"/>
  <c r="AW106" i="1" s="1"/>
  <c r="F39" i="2"/>
  <c r="BD96" i="1" s="1"/>
  <c r="F37" i="7"/>
  <c r="BB101" i="1"/>
  <c r="F35" i="12"/>
  <c r="BB106" i="1"/>
  <c r="F36" i="7"/>
  <c r="BA101" i="1" s="1"/>
  <c r="F39" i="5"/>
  <c r="BD99" i="1" s="1"/>
  <c r="F37" i="5"/>
  <c r="BB99" i="1"/>
  <c r="F37" i="4"/>
  <c r="BB98" i="1"/>
  <c r="P149" i="2" l="1"/>
  <c r="T130" i="10"/>
  <c r="T129" i="10"/>
  <c r="R127" i="8"/>
  <c r="P131" i="9"/>
  <c r="P130" i="9"/>
  <c r="AU103" i="1"/>
  <c r="BK208" i="5"/>
  <c r="J208" i="5" s="1"/>
  <c r="J101" i="5" s="1"/>
  <c r="BK670" i="2"/>
  <c r="J670" i="2"/>
  <c r="J104" i="2" s="1"/>
  <c r="P122" i="12"/>
  <c r="P121" i="12"/>
  <c r="AU106" i="1"/>
  <c r="BK122" i="11"/>
  <c r="J122" i="11"/>
  <c r="J98" i="11"/>
  <c r="P142" i="10"/>
  <c r="T124" i="3"/>
  <c r="R122" i="12"/>
  <c r="R121" i="12"/>
  <c r="P125" i="7"/>
  <c r="AU101" i="1" s="1"/>
  <c r="BK122" i="12"/>
  <c r="J122" i="12"/>
  <c r="J97" i="12"/>
  <c r="R125" i="7"/>
  <c r="T130" i="5"/>
  <c r="R338" i="2"/>
  <c r="R149" i="2"/>
  <c r="BK315" i="4"/>
  <c r="J315" i="4"/>
  <c r="J107" i="4"/>
  <c r="R181" i="4"/>
  <c r="R135" i="4" s="1"/>
  <c r="P130" i="10"/>
  <c r="P129" i="10"/>
  <c r="AU104" i="1"/>
  <c r="T315" i="4"/>
  <c r="P914" i="2"/>
  <c r="BK142" i="10"/>
  <c r="J142" i="10"/>
  <c r="J101" i="10" s="1"/>
  <c r="T131" i="9"/>
  <c r="T130" i="9"/>
  <c r="T124" i="6"/>
  <c r="P127" i="8"/>
  <c r="AU102" i="1"/>
  <c r="R131" i="9"/>
  <c r="R130" i="9"/>
  <c r="T181" i="4"/>
  <c r="R315" i="4"/>
  <c r="R124" i="6"/>
  <c r="T914" i="2"/>
  <c r="T148" i="2" s="1"/>
  <c r="T125" i="7"/>
  <c r="P124" i="6"/>
  <c r="AU100" i="1"/>
  <c r="T135" i="4"/>
  <c r="T149" i="2"/>
  <c r="R208" i="5"/>
  <c r="R130" i="5"/>
  <c r="R124" i="3"/>
  <c r="R914" i="2"/>
  <c r="R122" i="11"/>
  <c r="P130" i="5"/>
  <c r="AU99" i="1" s="1"/>
  <c r="P136" i="4"/>
  <c r="P135" i="4"/>
  <c r="AU98" i="1"/>
  <c r="BK1531" i="2"/>
  <c r="J1531" i="2"/>
  <c r="J116" i="2"/>
  <c r="J150" i="2"/>
  <c r="J100" i="2" s="1"/>
  <c r="BK338" i="2"/>
  <c r="J338" i="2"/>
  <c r="J101" i="2"/>
  <c r="J671" i="2"/>
  <c r="J105" i="2"/>
  <c r="J915" i="2"/>
  <c r="J110" i="2"/>
  <c r="J316" i="4"/>
  <c r="J108" i="4"/>
  <c r="J131" i="10"/>
  <c r="J100" i="10"/>
  <c r="J123" i="11"/>
  <c r="J99" i="11"/>
  <c r="BK136" i="4"/>
  <c r="J136" i="4"/>
  <c r="J99" i="4" s="1"/>
  <c r="BK181" i="4"/>
  <c r="J181" i="4"/>
  <c r="J102" i="4"/>
  <c r="J209" i="5"/>
  <c r="J102" i="5"/>
  <c r="J143" i="10"/>
  <c r="J102" i="10"/>
  <c r="BK127" i="8"/>
  <c r="J127" i="8"/>
  <c r="J98" i="8"/>
  <c r="BK131" i="9"/>
  <c r="BK130" i="9" s="1"/>
  <c r="J130" i="9" s="1"/>
  <c r="J98" i="9" s="1"/>
  <c r="BK124" i="6"/>
  <c r="J124" i="6"/>
  <c r="J32" i="6" s="1"/>
  <c r="AG100" i="1" s="1"/>
  <c r="J125" i="3"/>
  <c r="J99" i="3" s="1"/>
  <c r="J126" i="3"/>
  <c r="J100" i="3"/>
  <c r="J123" i="12"/>
  <c r="J98" i="12" s="1"/>
  <c r="BK196" i="3"/>
  <c r="J196" i="3"/>
  <c r="J101" i="3"/>
  <c r="BK125" i="7"/>
  <c r="J125" i="7"/>
  <c r="F35" i="2"/>
  <c r="AZ96" i="1"/>
  <c r="F35" i="5"/>
  <c r="AZ99" i="1" s="1"/>
  <c r="J35" i="11"/>
  <c r="AV105" i="1"/>
  <c r="AT105" i="1" s="1"/>
  <c r="BD95" i="1"/>
  <c r="BD94" i="1"/>
  <c r="W33" i="1"/>
  <c r="J35" i="7"/>
  <c r="AV101" i="1" s="1"/>
  <c r="AT101" i="1" s="1"/>
  <c r="AN101" i="1" s="1"/>
  <c r="F35" i="10"/>
  <c r="AZ104" i="1" s="1"/>
  <c r="J35" i="5"/>
  <c r="AV99" i="1"/>
  <c r="AT99" i="1"/>
  <c r="BB95" i="1"/>
  <c r="AX95" i="1" s="1"/>
  <c r="F35" i="7"/>
  <c r="AZ101" i="1"/>
  <c r="F35" i="9"/>
  <c r="AZ103" i="1"/>
  <c r="F35" i="11"/>
  <c r="AZ105" i="1"/>
  <c r="J35" i="2"/>
  <c r="AV96" i="1" s="1"/>
  <c r="AT96" i="1" s="1"/>
  <c r="J32" i="7"/>
  <c r="AG101" i="1"/>
  <c r="J35" i="6"/>
  <c r="AV100" i="1"/>
  <c r="AT100" i="1" s="1"/>
  <c r="J35" i="4"/>
  <c r="AV98" i="1"/>
  <c r="AT98" i="1"/>
  <c r="BC95" i="1"/>
  <c r="AY95" i="1"/>
  <c r="F35" i="3"/>
  <c r="AZ97" i="1"/>
  <c r="J35" i="8"/>
  <c r="AV102" i="1" s="1"/>
  <c r="AT102" i="1" s="1"/>
  <c r="J35" i="10"/>
  <c r="AV104" i="1"/>
  <c r="AT104" i="1"/>
  <c r="F35" i="4"/>
  <c r="AZ98" i="1"/>
  <c r="F35" i="8"/>
  <c r="AZ102" i="1" s="1"/>
  <c r="BA95" i="1"/>
  <c r="AW95" i="1"/>
  <c r="J35" i="3"/>
  <c r="AV97" i="1"/>
  <c r="AT97" i="1"/>
  <c r="J33" i="12"/>
  <c r="AV106" i="1" s="1"/>
  <c r="AT106" i="1" s="1"/>
  <c r="F35" i="6"/>
  <c r="AZ100" i="1"/>
  <c r="J35" i="9"/>
  <c r="AV103" i="1"/>
  <c r="AT103" i="1"/>
  <c r="F33" i="12"/>
  <c r="AZ106" i="1" s="1"/>
  <c r="BK130" i="5" l="1"/>
  <c r="J130" i="5" s="1"/>
  <c r="J32" i="5" s="1"/>
  <c r="AG99" i="1" s="1"/>
  <c r="R148" i="2"/>
  <c r="P148" i="2"/>
  <c r="AU96" i="1" s="1"/>
  <c r="AU95" i="1" s="1"/>
  <c r="AU94" i="1" s="1"/>
  <c r="J41" i="6"/>
  <c r="J41" i="7"/>
  <c r="J41" i="5"/>
  <c r="BK124" i="3"/>
  <c r="J124" i="3" s="1"/>
  <c r="J98" i="3" s="1"/>
  <c r="BK914" i="2"/>
  <c r="J914" i="2" s="1"/>
  <c r="J109" i="2" s="1"/>
  <c r="BK130" i="10"/>
  <c r="BK129" i="10"/>
  <c r="J129" i="10"/>
  <c r="J98" i="10" s="1"/>
  <c r="BK149" i="2"/>
  <c r="J149" i="2"/>
  <c r="J99" i="2" s="1"/>
  <c r="J98" i="6"/>
  <c r="J98" i="5"/>
  <c r="J98" i="7"/>
  <c r="BK135" i="4"/>
  <c r="J135" i="4" s="1"/>
  <c r="J98" i="4" s="1"/>
  <c r="J131" i="9"/>
  <c r="J99" i="9" s="1"/>
  <c r="BK121" i="12"/>
  <c r="J121" i="12"/>
  <c r="J96" i="12"/>
  <c r="AN100" i="1"/>
  <c r="AN99" i="1"/>
  <c r="AZ95" i="1"/>
  <c r="AV95" i="1"/>
  <c r="AT95" i="1" s="1"/>
  <c r="BB94" i="1"/>
  <c r="AX94" i="1"/>
  <c r="J32" i="9"/>
  <c r="AG103" i="1"/>
  <c r="AN103" i="1" s="1"/>
  <c r="J32" i="8"/>
  <c r="AG102" i="1"/>
  <c r="AN102" i="1"/>
  <c r="J32" i="11"/>
  <c r="AG105" i="1"/>
  <c r="AN105" i="1" s="1"/>
  <c r="BC94" i="1"/>
  <c r="W32" i="1"/>
  <c r="BA94" i="1"/>
  <c r="W30" i="1"/>
  <c r="J41" i="11" l="1"/>
  <c r="J41" i="8"/>
  <c r="J41" i="9"/>
  <c r="J130" i="10"/>
  <c r="J99" i="10"/>
  <c r="BK148" i="2"/>
  <c r="J148" i="2"/>
  <c r="J98" i="2"/>
  <c r="AW94" i="1"/>
  <c r="AK30" i="1"/>
  <c r="J32" i="10"/>
  <c r="AG104" i="1"/>
  <c r="AN104" i="1"/>
  <c r="AZ94" i="1"/>
  <c r="AV94" i="1"/>
  <c r="AK29" i="1"/>
  <c r="J32" i="4"/>
  <c r="AG98" i="1"/>
  <c r="AN98" i="1"/>
  <c r="J30" i="12"/>
  <c r="AG106" i="1"/>
  <c r="AN106" i="1"/>
  <c r="AY94" i="1"/>
  <c r="W31" i="1"/>
  <c r="J32" i="3"/>
  <c r="AG97" i="1"/>
  <c r="AN97" i="1"/>
  <c r="J41" i="10" l="1"/>
  <c r="J41" i="3"/>
  <c r="J41" i="4"/>
  <c r="J39" i="12"/>
  <c r="AT94" i="1"/>
  <c r="W29" i="1"/>
  <c r="J32" i="2"/>
  <c r="AG96" i="1" s="1"/>
  <c r="AN96" i="1" s="1"/>
  <c r="J41" i="2" l="1"/>
  <c r="AG95" i="1"/>
  <c r="AG94" i="1"/>
  <c r="AK26" i="1"/>
  <c r="AK35" i="1"/>
  <c r="AN95" i="1" l="1"/>
  <c r="AN94" i="1"/>
</calcChain>
</file>

<file path=xl/sharedStrings.xml><?xml version="1.0" encoding="utf-8"?>
<sst xmlns="http://schemas.openxmlformats.org/spreadsheetml/2006/main" count="45356" uniqueCount="4329">
  <si>
    <t>Export Komplet</t>
  </si>
  <si>
    <t/>
  </si>
  <si>
    <t>2.0</t>
  </si>
  <si>
    <t>ZAMOK</t>
  </si>
  <si>
    <t>False</t>
  </si>
  <si>
    <t>{ba1feb06-356b-4a22-8253-0d9b65f191b6}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</si>
  <si>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</si>
  <si>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</si>
  <si>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</si>
  <si>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</si>
  <si>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</si>
  <si>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</si>
  <si>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</si>
  <si>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</si>
  <si>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A05-20-P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</si>
  <si>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</si>
  <si>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</si>
  <si>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pavilon Emergency, COS vč. JIP a nadzemní spojovací koridor se stávajícím pavilonem D – 3.NP</t>
  </si>
  <si>
    <t>KSO:</t>
  </si>
  <si>
    <t>CC-CZ:</t>
  </si>
  <si>
    <t>Místo:</t>
  </si>
  <si>
    <t>Chomutov</t>
  </si>
  <si>
    <t>Datum:</t>
  </si>
  <si>
    <t>Zadavatel:</t>
  </si>
  <si>
    <t>IČ:</t>
  </si>
  <si>
    <t>Krajská zdravotní a.s., Ústi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</si>
  <si>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</si>
  <si>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</si>
  <si>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</si>
  <si>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</si>
  <si>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</si>
  <si>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</si>
  <si>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</si>
  <si>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</si>
  <si>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</si>
  <si>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</si>
  <si>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</si>
  <si>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</si>
  <si>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</si>
  <si>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</si>
  <si>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</si>
  <si>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</si>
  <si>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</si>
  <si>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</si>
  <si>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</si>
  <si>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</si>
  <si>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</si>
  <si>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</si>
  <si>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</si>
  <si>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</si>
  <si>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</si>
  <si>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</si>
  <si>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</si>
  <si>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</si>
  <si>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</si>
  <si>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</si>
  <si>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</si>
  <si>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</si>
  <si>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</si>
  <si>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</si>
  <si>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</si>
  <si>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</si>
  <si>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</si>
  <si>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</si>
  <si>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</si>
  <si>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</si>
  <si>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</si>
  <si>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</si>
  <si>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</si>
  <si>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</si>
  <si>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</si>
  <si>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</si>
  <si>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</si>
  <si>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</si>
  <si>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</si>
  <si>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</si>
  <si>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</si>
  <si>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</si>
  <si>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</si>
  <si>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</si>
  <si>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Pavilon emergency, COS a JIP</t>
  </si>
  <si>
    <t>STA</t>
  </si>
  <si>
    <t>1</t>
  </si>
  <si>
    <t>{6c48def2-c2a1-4875-aeaf-7403ece5b029}</t>
  </si>
  <si>
    <t>2</t>
  </si>
  <si>
    <t>/</t>
  </si>
  <si>
    <t>D1_01_1-D03</t>
  </si>
  <si>
    <t>Stavební - Dotazy 2021-06-21</t>
  </si>
  <si>
    <t>Soupis</t>
  </si>
  <si>
    <t>{10cd9cb4-c181-468e-b6fb-e4c0b81322af}</t>
  </si>
  <si>
    <t>D1_01_3c</t>
  </si>
  <si>
    <t>Požárně bezpečnostní řešení</t>
  </si>
  <si>
    <t>{13bec453-d7d0-493e-83d1-008f9aa61ff0}</t>
  </si>
  <si>
    <t>D1_01_4a</t>
  </si>
  <si>
    <t>Vytápění</t>
  </si>
  <si>
    <t>{8deca190-6d44-4b6c-91d1-6f38b5e59d23}</t>
  </si>
  <si>
    <t>D1_01_4b</t>
  </si>
  <si>
    <t>Chlazení</t>
  </si>
  <si>
    <t>{51fc086e-6353-4b57-888f-d84a9e953765}</t>
  </si>
  <si>
    <t>D1_01_4c</t>
  </si>
  <si>
    <t>Vzduchotechnika</t>
  </si>
  <si>
    <t>{4fe54b0b-a956-4d7f-aeed-e743f3738a82}</t>
  </si>
  <si>
    <t>D1_01_4d</t>
  </si>
  <si>
    <t>Měření a regulace</t>
  </si>
  <si>
    <t>{eb457015-7dbd-4728-9ba2-3b5776957589}</t>
  </si>
  <si>
    <t>D1_01_4e</t>
  </si>
  <si>
    <t>Zdravotně technické instalace</t>
  </si>
  <si>
    <t>{04356ae1-caf3-4420-a4be-8e39cfb2ae62}</t>
  </si>
  <si>
    <t>D1_01_4g</t>
  </si>
  <si>
    <t>Silnoproudá elektrotechnika</t>
  </si>
  <si>
    <t>{26553cfd-cc75-4896-b387-e5afca78f738}</t>
  </si>
  <si>
    <t>D1_01_4h1</t>
  </si>
  <si>
    <t>Slaboproudá elektrotechnika</t>
  </si>
  <si>
    <t>{6ecd5ae1-3d4c-42d3-9738-e09c75185305}</t>
  </si>
  <si>
    <t>D1_01_4h3</t>
  </si>
  <si>
    <t>Elektrická požární signalizace a nouzový zvukový systém</t>
  </si>
  <si>
    <t>{171ca238-0f3f-448d-95a9-6345f4f523e1}</t>
  </si>
  <si>
    <t>OVN</t>
  </si>
  <si>
    <t>Ostatní a vedlejší náklady</t>
  </si>
  <si>
    <t>{67b7bb0d-288d-4521-b30f-531ce04bdd8a}</t>
  </si>
  <si>
    <t>_612131301</t>
  </si>
  <si>
    <t>Cementový postřik vnitřních stěn nanášený celoplošně strojně</t>
  </si>
  <si>
    <t>m2</t>
  </si>
  <si>
    <t>2941,232</t>
  </si>
  <si>
    <t>_612321321</t>
  </si>
  <si>
    <t>Vápenocementová omítka hladká jednovrstvá vnitřních stěn nanášená strojně</t>
  </si>
  <si>
    <t>641,327</t>
  </si>
  <si>
    <t>KRYCÍ LIST SOUPISU PRACÍ</t>
  </si>
  <si>
    <t>_612341321</t>
  </si>
  <si>
    <t>Sádrová nebo vápenosádrová omítka hladká jednovrstvá vnitřních stěn nanášená strojně</t>
  </si>
  <si>
    <t>160,127</t>
  </si>
  <si>
    <t>Objekt:</t>
  </si>
  <si>
    <t>D1_01 - Pavilon emergency, COS a JIP</t>
  </si>
  <si>
    <t>Soupis:</t>
  </si>
  <si>
    <t>D1_01_1-D03 - Stavební - Dotazy 2021-06-21</t>
  </si>
  <si>
    <t>Krajská zdravotní a.s, Ústí nad Labem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</si>
  <si>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</si>
  <si>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</si>
  <si>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</si>
  <si>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</si>
  <si>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</si>
  <si>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</si>
  <si>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</si>
  <si>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</si>
  <si>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</si>
  <si>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</si>
  <si>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</si>
  <si>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</si>
  <si>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</si>
  <si>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</si>
  <si>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</si>
  <si>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</si>
  <si>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</si>
  <si>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</si>
  <si>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</si>
  <si>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</si>
  <si>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</si>
  <si>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</si>
  <si>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</si>
  <si>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</si>
  <si>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</si>
  <si>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</si>
  <si>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</si>
  <si>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</si>
  <si>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771 - Podlahy z dlaždic keramických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</si>
  <si>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</si>
  <si>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</si>
  <si>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</si>
  <si>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</si>
  <si>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</si>
  <si>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</si>
  <si>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</si>
  <si>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</si>
  <si>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</si>
  <si>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</si>
  <si>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</si>
  <si>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</si>
  <si>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</si>
  <si>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</si>
  <si>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</si>
  <si>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</si>
  <si>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</si>
  <si>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</si>
  <si>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</si>
  <si>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</si>
  <si>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</si>
  <si>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</si>
  <si>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</si>
  <si>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310231001</t>
  </si>
  <si>
    <t>Zazdívka otvorů ve zdivu nadzákladovém plochy do 1 m2 cihlami děrovanými do P10 tl 175 mm</t>
  </si>
  <si>
    <t>CS ÚRS 2020 01</t>
  </si>
  <si>
    <t>4</t>
  </si>
  <si>
    <t>-1761354534</t>
  </si>
  <si>
    <t>VV</t>
  </si>
  <si>
    <t>Viz. PD stavební část - výkresy půdorysu 3.NP, výkresy řezů A-B a Tech.zpr.</t>
  </si>
  <si>
    <t>.</t>
  </si>
  <si>
    <t>"m.č.3064:" 0,4*0,6</t>
  </si>
  <si>
    <t>311235101</t>
  </si>
  <si>
    <t>Zdivo jednovrstvé z cihel broušených do P10 na tenkovrstvou maltu tl 175 mm</t>
  </si>
  <si>
    <t>-933976021</t>
  </si>
  <si>
    <t>"m.č.3008:" (1,55+1,9)*3,825-0,8*2,1</t>
  </si>
  <si>
    <t>"m.č.3009b:" (6,025+2,05+5,56+24,55)*3,825-0,8*2,1*4</t>
  </si>
  <si>
    <t>"m.č.3009c:" (7,65+2,05+5,56+26,1)*3,825-0,8*2,1*6</t>
  </si>
  <si>
    <t>"m.č.3010:" 5,3*3,825</t>
  </si>
  <si>
    <t>"m.č.3012:" 2,2*3,825</t>
  </si>
  <si>
    <t>"m.č.3013:" 5,35*3,825</t>
  </si>
  <si>
    <t>"m.č.3015:" (2,1+1,5+1,95+0,8+0,275*2)*3,825</t>
  </si>
  <si>
    <t>"m.č.3021:" (2,8+1,1)*3,825</t>
  </si>
  <si>
    <t>"m.č.3024a:" 1,95*3,825</t>
  </si>
  <si>
    <t>"m.č.3025:" 1,1*3,825</t>
  </si>
  <si>
    <t>"m.č.3031:" 4,2*3,825</t>
  </si>
  <si>
    <t>"m.č.3032,3033:" 3,25*3,825</t>
  </si>
  <si>
    <t>"m.č.3040:" 7,85*3,825</t>
  </si>
  <si>
    <t>"m.č.3041,3042:" 3,85*3,825</t>
  </si>
  <si>
    <t>"m.č.3045a:" 1,95*3,825</t>
  </si>
  <si>
    <t>"m.č.3050:" (2,8+1,1)*3,825</t>
  </si>
  <si>
    <t>"m.č.3063:" 1,85*3,825</t>
  </si>
  <si>
    <t>"m.č.3064:" (4,625+1,6+1,625)*3,825-0,8*2,1</t>
  </si>
  <si>
    <t>311235151</t>
  </si>
  <si>
    <t>Zdivo jednovrstvé z cihel broušených do P10 na tenkovrstvou maltu tl 300 mm</t>
  </si>
  <si>
    <t>952968617</t>
  </si>
  <si>
    <t>3.NP</t>
  </si>
  <si>
    <t>Obvodové zdivo</t>
  </si>
  <si>
    <t>"m.č.3021:" 0,9*1,8</t>
  </si>
  <si>
    <t>311236301</t>
  </si>
  <si>
    <t>Zdivo jednovrstvé zvukově izolační na tenkovrstvou maltu z cihel děrovaných broušených P15 tloušťky 190 mm</t>
  </si>
  <si>
    <t>-556072442</t>
  </si>
  <si>
    <t>"m.č.3010:" (8,3+1,1+4,95+1,8+2,0)*3,825-0,8*2,1*2</t>
  </si>
  <si>
    <t>"m.č.3014:" 2,5*3,825</t>
  </si>
  <si>
    <t>"m.č.3015:" (2,8+0,8)*3,825</t>
  </si>
  <si>
    <t>"m.č.3025:" (2,8+1,1*2+2,5)*3,825</t>
  </si>
  <si>
    <t>"m.č.3046:" (2,8+1,1)*3,825</t>
  </si>
  <si>
    <t>"m.č.3054:" (2,8+1,1)*3,825*2</t>
  </si>
  <si>
    <t>"m.č.3058:" (2,8+1,1+8,5+1,95+0,6+0,1+2,3)*3,825-0,8*2,1*3</t>
  </si>
  <si>
    <t>"m.č.3061:" (2,1+2,6+2,2)*3,825</t>
  </si>
  <si>
    <t>"m.č.3062:" 2,5*3,825</t>
  </si>
  <si>
    <t>5</t>
  </si>
  <si>
    <t>317168011</t>
  </si>
  <si>
    <t>Překlad keramický plochý š 115 mm dl 1000 mm</t>
  </si>
  <si>
    <t>kus</t>
  </si>
  <si>
    <t>496654933</t>
  </si>
  <si>
    <t>"prostupy prefesí:" 10</t>
  </si>
  <si>
    <t>6</t>
  </si>
  <si>
    <t>317168012</t>
  </si>
  <si>
    <t>Překlad keramický plochý š 115 mm dl 1250 mm</t>
  </si>
  <si>
    <t>-1749204596</t>
  </si>
  <si>
    <t>7</t>
  </si>
  <si>
    <t>317168022</t>
  </si>
  <si>
    <t>Překlad keramický plochý š 145 mm dl 1250 mm</t>
  </si>
  <si>
    <t>663353801</t>
  </si>
  <si>
    <t>23</t>
  </si>
  <si>
    <t>8</t>
  </si>
  <si>
    <t>317168051</t>
  </si>
  <si>
    <t>Překlad keramický vysoký v 238 mm dl 1000 mm</t>
  </si>
  <si>
    <t>-237868625</t>
  </si>
  <si>
    <t>1*2</t>
  </si>
  <si>
    <t>9</t>
  </si>
  <si>
    <t>317168052</t>
  </si>
  <si>
    <t>Překlad keramický vysoký v 238 mm dl 1250 mm</t>
  </si>
  <si>
    <t>-1917881756</t>
  </si>
  <si>
    <t>18*2</t>
  </si>
  <si>
    <t>10</t>
  </si>
  <si>
    <t>342244201</t>
  </si>
  <si>
    <t>Příčka z cihel broušených na tenkovrstvou maltu tloušťky 80 mm</t>
  </si>
  <si>
    <t>-284767714</t>
  </si>
  <si>
    <t>"m.č.3032:" 0,9*2,225</t>
  </si>
  <si>
    <t>"m.č.3035:" 0,9*2,225</t>
  </si>
  <si>
    <t>"m.č.3038:" 0,9*2,225</t>
  </si>
  <si>
    <t>"m.č.3041:" 0,9*2,225</t>
  </si>
  <si>
    <t>"m.č.3055:" 2,0*2*3,825</t>
  </si>
  <si>
    <t>11</t>
  </si>
  <si>
    <t>342244211</t>
  </si>
  <si>
    <t>Příčka z cihel broušených na tenkovrstvou maltu tloušťky 115 mm</t>
  </si>
  <si>
    <t>-173973610</t>
  </si>
  <si>
    <t>"m.č.3016:" 1,8*3,825-0,7*2,1</t>
  </si>
  <si>
    <t>"m.č.3020:" 1,8*2*3,825-0,7*2,1*2</t>
  </si>
  <si>
    <t>"m.č.3021:" (0,75+0,8)*3,825</t>
  </si>
  <si>
    <t>"m.č.3023:" 1,8*3,825-0,7*2,1</t>
  </si>
  <si>
    <t>"m.č.3024:" 1,8*2*3,825-0,7*2,1*2</t>
  </si>
  <si>
    <t>"m.č.3027:" 1,8*3,825-0,7*2,1</t>
  </si>
  <si>
    <t>"m.č.3028:" 1,8*2*3,825-0,7*2,1*2</t>
  </si>
  <si>
    <t>"m.č.3032:" 0,9*3,825+0,9*2,225</t>
  </si>
  <si>
    <t>"m.č.3036:" (0,25+0,1)*3,825</t>
  </si>
  <si>
    <t>"m.č.3044:" 1,8*3,825-0,7*2,1</t>
  </si>
  <si>
    <t>"m.č.3045:" 1,8*2*3,825-0,7*2,1*2</t>
  </si>
  <si>
    <t>"m.č.3048:" 1,8*3,825-0,7*2,1</t>
  </si>
  <si>
    <t>"m.č.3049:" 1,8*2*3,825-0,7*2,1*2</t>
  </si>
  <si>
    <t>12</t>
  </si>
  <si>
    <t>342244221</t>
  </si>
  <si>
    <t>Příčka z cihel broušených na tenkovrstvou maltu tloušťky 140 mm</t>
  </si>
  <si>
    <t>-11012088</t>
  </si>
  <si>
    <t>"m.č.3008:" (1,7+1,35)*3,825</t>
  </si>
  <si>
    <t>"m.č.3012:" (2,65+1,9)*3,825-0,7*2,1</t>
  </si>
  <si>
    <t>"m.č.3014:" (2,95+1,9*2)*3,825-0,7*2,1</t>
  </si>
  <si>
    <t>"m.č.3016,3017:" (1,95*+2,55)*3,825-0,7*2,1</t>
  </si>
  <si>
    <t>"m.č.3019:" 2,4*3,825-0,7*2,1</t>
  </si>
  <si>
    <t>"m.č.3020a:" (1,8+0,9)*3,825</t>
  </si>
  <si>
    <t>"m.č.3021:" 4,46*3,825-0,8*2,1</t>
  </si>
  <si>
    <t>"m.č.3023:" 1,8*3,825</t>
  </si>
  <si>
    <t>"m.č.3024a:" 0,9*3,825</t>
  </si>
  <si>
    <t>"m.č.3025:" (6,135+0,45+0,15*2)*3,825-0,8*2,1</t>
  </si>
  <si>
    <t>"m.č.3028a:" 0,9*3,825</t>
  </si>
  <si>
    <t>"m.č.3029:" 7,175*3,825-0,8*2,1</t>
  </si>
  <si>
    <t>"m.č.3030:" (0,45+0,15*2)*3,825</t>
  </si>
  <si>
    <t>"m.č.3032:" (3,81+1,05+1,65)*3,825-0,8*2,1-0,7*2,1</t>
  </si>
  <si>
    <t>"m.č.3033:" 0,9*3,825</t>
  </si>
  <si>
    <t>"m.č.3034:" (4,05+2,0)*3,825-0,8*2,1</t>
  </si>
  <si>
    <t>"m.č.3036:" (1,05+2,0+0,9)*3,825-0,7*2,1</t>
  </si>
  <si>
    <t>"m.č.3037:" (0,3+0,1)*3,825</t>
  </si>
  <si>
    <t>"m.č.3038,3039:" (4,05+1,8+0,9*2)*3,825-0,8*2,1-0,7*2,1</t>
  </si>
  <si>
    <t>"m.č.3040:" 0,4*3,825</t>
  </si>
  <si>
    <t>"m.č.3041,3042:" (4,06+1,8+0,9*2)*3,825-0,8*2,1-0,7*2,1</t>
  </si>
  <si>
    <t>"m.č.3045a:" 1,0*3,825</t>
  </si>
  <si>
    <t>"m.č.3046:" 7,175*3,825-0,8*2,1</t>
  </si>
  <si>
    <t>"m.č.3048:" 1,8*3,825</t>
  </si>
  <si>
    <t>"m.č.3049a:" 0,9*3,825</t>
  </si>
  <si>
    <t>"m.č.3050:" 6,135*3,825-0,8*2,1</t>
  </si>
  <si>
    <t>"m.č.3052:" (1,8*2+1,95)*3,825-0,7*2,1</t>
  </si>
  <si>
    <t>"m.č.3054:" 6,185*3,825-0,8*2,1</t>
  </si>
  <si>
    <t>"m.č.3056:" (1,375+0,3)*3,825-0,7*2,1</t>
  </si>
  <si>
    <t>"m.č.3057:" 1,8*3*3,825-0,7*2,1</t>
  </si>
  <si>
    <t>"m.č.3060:" (2,65+1,9*2)*3,825-0,7*2,1</t>
  </si>
  <si>
    <t>"m.č.3062:" (2,95+1,9)*3,825-0,7*2,1</t>
  </si>
  <si>
    <t>"m.č.3063:" (0,25+0,15)*3,825</t>
  </si>
  <si>
    <t>13</t>
  </si>
  <si>
    <t>342291111</t>
  </si>
  <si>
    <t>Ukotvení příček montážní polyuretanovou pěnou tl příčky do 100 mm</t>
  </si>
  <si>
    <t>m</t>
  </si>
  <si>
    <t>769270672</t>
  </si>
  <si>
    <t>"m.č.3016:" 1,8</t>
  </si>
  <si>
    <t>"m.č.3020:" 1,8*2</t>
  </si>
  <si>
    <t>"m.č.3021:" (0,75+0,8)</t>
  </si>
  <si>
    <t>"m.č.3023:" 1,8</t>
  </si>
  <si>
    <t>"m.č.3024:" 1,8*2</t>
  </si>
  <si>
    <t>"m.č.3027:" 1,8</t>
  </si>
  <si>
    <t>"m.č.3028:" 1,8*2</t>
  </si>
  <si>
    <t>"m.č.3032:" 0,9</t>
  </si>
  <si>
    <t>"m.č.3036:" (0,25+0,1)</t>
  </si>
  <si>
    <t>"m.č.3044:" 1,8</t>
  </si>
  <si>
    <t>"m.č.3045:" 1,8*2</t>
  </si>
  <si>
    <t>"m.č.3048:" 1,8</t>
  </si>
  <si>
    <t>"m.č.3049:" 1,8*2</t>
  </si>
  <si>
    <t>"m.č.3055:" 2,0*2</t>
  </si>
  <si>
    <t>14</t>
  </si>
  <si>
    <t>342291112</t>
  </si>
  <si>
    <t>Ukotvení příček montážní polyuretanovou pěnou tl příčky přes 100 mm</t>
  </si>
  <si>
    <t>-1832993922</t>
  </si>
  <si>
    <t>"m.č.3008:" (1,7+1,35)</t>
  </si>
  <si>
    <t>"m.č.3012:" (2,65+1,9)</t>
  </si>
  <si>
    <t>"m.č.3014:" (2,95+1,9*2)</t>
  </si>
  <si>
    <t>"m.č.3016,3017:" (1,95*+2,55)</t>
  </si>
  <si>
    <t>"m.č.3019:" 2,4</t>
  </si>
  <si>
    <t>"m.č.3020a:" (1,8+0,9)</t>
  </si>
  <si>
    <t>"m.č.3021:" 4,46</t>
  </si>
  <si>
    <t>"m.č.3024a:" 0,9</t>
  </si>
  <si>
    <t>"m.č.3025:" (6,135+0,45+0,15*2)</t>
  </si>
  <si>
    <t>"m.č.3028a:" 0,9</t>
  </si>
  <si>
    <t>"m.č.3029:" 7,175</t>
  </si>
  <si>
    <t>"m.č.3030:" (0,45+0,15*2)</t>
  </si>
  <si>
    <t>"m.č.3032:" (3,81+1,05+1,65)</t>
  </si>
  <si>
    <t>"m.č.3033:" 0,9</t>
  </si>
  <si>
    <t>"m.č.3034:" (4,05+2,0)</t>
  </si>
  <si>
    <t>"m.č.3036:" (1,05+2,0+0,9)</t>
  </si>
  <si>
    <t>"m.č.3037:" (0,3+0,1)</t>
  </si>
  <si>
    <t>"m.č.3038,3039:" (4,05+1,8+0,9*2)</t>
  </si>
  <si>
    <t>"m.č.3040:" 0,4</t>
  </si>
  <si>
    <t>"m.č.3041,3042:" (4,06+1,8+0,9*2)</t>
  </si>
  <si>
    <t>"m.č.3045a:" 1,0</t>
  </si>
  <si>
    <t>"m.č.3046:" 7,175</t>
  </si>
  <si>
    <t>"m.č.3049a:" 0,9</t>
  </si>
  <si>
    <t>"m.č.3050:" 6,135</t>
  </si>
  <si>
    <t>"m.č.3052:" (1,8*2+1,95)</t>
  </si>
  <si>
    <t>"m.č.3054:" 6,185</t>
  </si>
  <si>
    <t>"m.č.3056:" (1,375+0,3)</t>
  </si>
  <si>
    <t>"m.č.3057:" 1,8*3</t>
  </si>
  <si>
    <t>"m.č.3060:" (2,65+1,9*2)</t>
  </si>
  <si>
    <t>"m.č.3062:" (2,95+1,9)</t>
  </si>
  <si>
    <t>"m.č.3063:" (0,25+0,15)</t>
  </si>
  <si>
    <t>342291121</t>
  </si>
  <si>
    <t>Ukotvení příček k cihelným konstrukcím plochými kotvami</t>
  </si>
  <si>
    <t>393307981</t>
  </si>
  <si>
    <t>72*3,825</t>
  </si>
  <si>
    <t>16</t>
  </si>
  <si>
    <t>342291131</t>
  </si>
  <si>
    <t>Ukotvení příček k betonovým konstrukcím plochými kotvami</t>
  </si>
  <si>
    <t>-386143073</t>
  </si>
  <si>
    <t>44*3,825</t>
  </si>
  <si>
    <t>Úpravy povrchů, podlahy a osazování výplní</t>
  </si>
  <si>
    <t>61</t>
  </si>
  <si>
    <t>Úprava povrchů vnitřní</t>
  </si>
  <si>
    <t>17</t>
  </si>
  <si>
    <t>612131301</t>
  </si>
  <si>
    <t>-2127319139</t>
  </si>
  <si>
    <t>"m.č.3008:" (3,225+1,6)*2*3,825-0,8*2,1</t>
  </si>
  <si>
    <t>"m.č.3009a:" (4,45+1,55)*3,825-0,8*2,1*2</t>
  </si>
  <si>
    <t>"m.č.3009b:" (24,56+7,8+6,025+22,55+1,8)*3,825-1,8*2,8-0,8*2,1*5</t>
  </si>
  <si>
    <t>"m.č.3009c:" (27,95+9,45+1,55+0,6)*2*3,825-3,325*3,825-2,0*3,825-1,8*2,8-0,8*2,1*7</t>
  </si>
  <si>
    <t>"m.č.3010:" (5,3+8,3)*2*3,825-3,5*1,8-0,8*2,1*3</t>
  </si>
  <si>
    <t>"m.č.3011:" (4,85+3,05)*2*3,825-(4,85+3,05)*1,8+(4,85+3,35+1,8*2)*0,3-0,8*2,1-0,7*2,1</t>
  </si>
  <si>
    <t>"m.č.3012:" (2,2+1,85)*2*3,825-0,7*2,1</t>
  </si>
  <si>
    <t>"m.č.3013:" (4,85+2,75)*2*3,825-2,75*1,8+(2,75+1,8*2)*0,3-0,8*2,1-0,7*2,1</t>
  </si>
  <si>
    <t>"m.č.3014:" (2,2+1,85)*2*3,825-1,85*1,8+(1,85+1,8*2)*0,3-0,7*2,1</t>
  </si>
  <si>
    <t>"m.č.3015:" (6,175+6,0+0,125)*2*3,825-6,175*1,8+(6,175+1,8*2)*0,3-0,8*2,1-0,7*2,1</t>
  </si>
  <si>
    <t>"m.č.3016:" (1,8+1,0)*2*3,825-0,7*2,1*2</t>
  </si>
  <si>
    <t>"m.č.3017:" (1,8+1,45)*2*3,825-0,7*2,1</t>
  </si>
  <si>
    <t>"m.č.3018:" (2,16+1,8)*2*3,825-0,8*2,1*2-0,7*2,1*2</t>
  </si>
  <si>
    <t>"m.č.3019:" (1,525+2,4)*2*3,825-0,7*2,1</t>
  </si>
  <si>
    <t>"m.č.3020:" (1,0+1,8)*2*3,825-0,7*2,1*2</t>
  </si>
  <si>
    <t>"m.č.3020a:" (0,9+1,65)*2*3,825-0,7*2,1</t>
  </si>
  <si>
    <t>"m.č.3021:" (5,81+4,05+0,25)*2*3,825-5,235*1,8+(5,235+1,8*2)*0,3-0,8*2,1</t>
  </si>
  <si>
    <t>"m.č.3022:" (1,91+1,8)*2*3,825-0,8*2,1*2-0,7*2,1*2</t>
  </si>
  <si>
    <t>"m.č.3023:" (1,8+1,8)*2*3,825-0,7*2,1</t>
  </si>
  <si>
    <t>"m.č.3024:" (1,0+1,8)*2*3,825-0,7*2,1*2</t>
  </si>
  <si>
    <t>"m.č.3024a:" (0,9+1,65)*2*3,825-0,7*2,1</t>
  </si>
  <si>
    <t>"m.č.3025:" (5,935+4,05+0,125+0,25)*2*3,825-5,935*1,8+(5,935+1,8*2)*0,3-0,8*2,1</t>
  </si>
  <si>
    <t>"m.č.3026:" (2,1+1,8)*2*3,825-0,8*2,1*2-0,7*2,1*2</t>
  </si>
  <si>
    <t>"m.č.3027:" (2,2+1,8)*2*3,825-0,8*1,8+(0,8+1,8*2)*0,3-0,7*2,1</t>
  </si>
  <si>
    <t>"m.č.3028:" (1,5+1,8)*2*3,825-0,7*2,1*2</t>
  </si>
  <si>
    <t>"m.č.3028a:" (1,0+1,65)*2*3,825-0,7*2,1</t>
  </si>
  <si>
    <t>"m.č.3029:" (7,175+4,05+0,125)*2*3,825-(7,175+4,05)*1,8+(7,445+4,05+1,8*2)*0,3-0,8*2,1</t>
  </si>
  <si>
    <t>"m.č.3031:" (3,81+4,05)*2*3,825-0,8*2,1*2-0,6*2,1*2</t>
  </si>
  <si>
    <t>"m.č.3032:" (3,81+3,25)*2*3,825-0,8*2,1-0,7*2,1-0,6*2,1*2+0,9*2,225*2</t>
  </si>
  <si>
    <t>"m.č.3033:" (1,5+0,9)*2*3,825-0,7*2,1</t>
  </si>
  <si>
    <t>"m.č.3034:" (4,05+4,05)*2*3,825-0,8*2,1*2</t>
  </si>
  <si>
    <t>"m.č.3035:" (4,05+3,25)*2*3,825-0,8*2,1-0,7*2,1+0,9*2*2,225</t>
  </si>
  <si>
    <t>"m.č.3036:" (1,85+0,9)*2*3,825-0,7*2,1</t>
  </si>
  <si>
    <t>"m.č.3037:" (4,05+7,85+0,25)*2*3,825-0,8*2,1*2</t>
  </si>
  <si>
    <t>"m.č.3038:" (4,05+3,7)*2*3,825-0,8*2,1-0,7*2,1+0,9*2*2,225</t>
  </si>
  <si>
    <t>"m.č.3039:" (0,9+1,5)*2*3,825-0,7*2,1</t>
  </si>
  <si>
    <t>"m.č.3040:" (4,06+7,85)*2*3,825-0,8*2,1*2</t>
  </si>
  <si>
    <t>"m.č.3041:" (4,06+3,7)*2*3,825-0,8*2,1-0,7*2,1+0,9*2*2,225</t>
  </si>
  <si>
    <t>"m.č.3042:" (0,9+1,5)*2*3,825-0,7*2,1</t>
  </si>
  <si>
    <t>"m.č.3043:" (2,1+1,8)*2*3,825-0,8*2,1*2-0,7*2,1*2</t>
  </si>
  <si>
    <t>"m.č.3044:" (2,2+1,8)*2*3,825-0,8*1,8+(0,8+1,8*2)*0,3-0,7*2,1</t>
  </si>
  <si>
    <t>"m.č.3045:" (1,5+1,8)*2*3,825-0,7*2,1*2</t>
  </si>
  <si>
    <t>"m.č.3045a:" (1,0+1,65)*2*3,825-0,7*2,1</t>
  </si>
  <si>
    <t>"m.č.3046:" (7,175+4,05+0,125)*2*3,825-(7,175+4,05)*1,8+(7,175+4,35+1,8*2)*0,3-0,8*2,1</t>
  </si>
  <si>
    <t>"m.č.3047:" (1,91+1,8)*2*3,825-0,8*2,1*2-0,7*2,1*2</t>
  </si>
  <si>
    <t>"m.č.3048:" (1,8+1,8)*2*3,825-0,7*2,1</t>
  </si>
  <si>
    <t>"m.č.3049:" (1,0+1,8)*2*3,825-0,7*2,1*2</t>
  </si>
  <si>
    <t>"m.č.3049a:" (0,9+1,65)*2*3,825-0,7*2,1</t>
  </si>
  <si>
    <t>"m.č.3050:" (5,935+4,35+0,125+0,25)*2*3,825-5,935*1,8+(5,935+1,8*2)*0,3-0,8*2,1</t>
  </si>
  <si>
    <t>"m.č.3051:" (2,01+1,8)*2*3,825-0,8*2,1*2-0,7*2,1*2</t>
  </si>
  <si>
    <t>"m.č.3052:" (2,0+1,8)*2*3,825-0,7*2,1</t>
  </si>
  <si>
    <t>"m.č.3054:" (5,935+4,05+0,25+0,125)*2*3,825-5,935*1,8+(5,935+1,8*2)*0,3-0,8*2,1</t>
  </si>
  <si>
    <t>"m.č.3055:" (5,925+6,0+0,125)*2*3,825-5,925*1,8+(5,925+1,8*2)*0,3-0,8*2,1-0,7*2,1</t>
  </si>
  <si>
    <t>"m.č.3056:" (1,2+1,8)*2*3,825-0,7*2,1*2</t>
  </si>
  <si>
    <t>"m.č.3057:" (1,6+1,8)*2*3,825-0,7*2,1</t>
  </si>
  <si>
    <t>"m.č.3058:" (3,75+8,0+1,7+0,25)*2*3,825-3,75*1,8+(3,75+1,8*2)*0,3-0,8*2,1*3</t>
  </si>
  <si>
    <t>"m.č.3059:" (4,85+3,05)*2*3,825-(7,85+3,05)*1,8+(7,85+3,35+1,8*2)*0,3-0,8*2,1-0,7*2,1</t>
  </si>
  <si>
    <t>"m.č.3060:" (2,2+1,85)*2*3,825-0,7*2,1</t>
  </si>
  <si>
    <t>"m.č.3061:" (4,85+2,75)*2*3,825-2,75*1,8+(2,75+1,8*2)*0,3-0,8*2,1-0,7*2,1</t>
  </si>
  <si>
    <t>"m.č.3062:" (2,2+1,85)*2*3,825-1,85*1,8+(1,85+1,8*2)*0,3-0,7*2,1</t>
  </si>
  <si>
    <t>"m.č.3063:" (7,15+8,3+0,7+0,25)*2*3,825-6,75*1,8+(6,75+1,8*2)*0,3-3,325*3,825</t>
  </si>
  <si>
    <t>"m.č.3064:" (1,6+3,825)*2*3,825-0,8*2,1</t>
  </si>
  <si>
    <t>18</t>
  </si>
  <si>
    <t>612321321</t>
  </si>
  <si>
    <t>517695530</t>
  </si>
  <si>
    <t>"m.č.3008:" (3,225+1,6)*2*2,8-0,8*2,1</t>
  </si>
  <si>
    <t>"m.č.3010:" (3,5+0,6)*0,6+0,95*1,5</t>
  </si>
  <si>
    <t>"m.č.3012:" (2,2+1,85)*2*2,8-0,7*2,1</t>
  </si>
  <si>
    <t>"m.č.3014:" (2,2+1,85)*2*2,8-1,85*1,8+1,8*2*0,3-0,7*2,1</t>
  </si>
  <si>
    <t>"m.č.3015:" (1,35+0,6)*0,6</t>
  </si>
  <si>
    <t>"m.č.3016:" (1,8+1,0)*2*2,8-0,7*2,1*2</t>
  </si>
  <si>
    <t>"m.č.3017:" (1,8+1,45)*2*2,8-0,7*2,1</t>
  </si>
  <si>
    <t>"m.č.3019:" (1,525+2,4)*2*2,8-0,7*2,1</t>
  </si>
  <si>
    <t>"m.č.3020:" (1,0+1,8)*2*2,6-0,7*2,1*2</t>
  </si>
  <si>
    <t>"m.č.3020a:" (0,9+1,65)*2*2,6-0,7*2,1</t>
  </si>
  <si>
    <t>"m.č.3021:" (0,6+2,0+0,6)*0,6</t>
  </si>
  <si>
    <t>"m.č.3023:" (1,8+1,8)*2*2,8-0,7*2,1</t>
  </si>
  <si>
    <t>"m.č.3024:" (1,0+1,8)*2*2,6-0,7*2,1*2</t>
  </si>
  <si>
    <t>"m.č.3024a:" (0,9+1,65)*2*2,6-0,7*2,1</t>
  </si>
  <si>
    <t>"m.č.3025:" (1,35+0,6)*0,6</t>
  </si>
  <si>
    <t>"m.č.3027:" (2,2+1,8)*2*2,8-0,8*1,8++1,8*2*0,3-0,7*2,1</t>
  </si>
  <si>
    <t>"m.č.3028:" (1,5+1,8)*2*2,6-0,7*2,1*2</t>
  </si>
  <si>
    <t>"m.č.3028a:" (1,0+1,65)*2*2,6-0,7*2,1</t>
  </si>
  <si>
    <t>"m.č.3029:" (1,35+0,6)*0,6</t>
  </si>
  <si>
    <t>"m.č.3032:" (3,81+3,25)*2*2,8-0,8*2,1-0,7*2,1-0,6*2,1*2+0,9*2,225*2+0,1*0,9</t>
  </si>
  <si>
    <t>"m.č.3033:" (1,5+0,9)*2*2,6-0,7*2,1</t>
  </si>
  <si>
    <t>"m.č.3035:" (4,05+3,25)*2*2,8-0,8*2,1-0,7*2,1+0,9*2*2,225+0,1*0,9</t>
  </si>
  <si>
    <t>"m.č.3036:" (1,85+0,9)*2*2,6-0,7*2,1</t>
  </si>
  <si>
    <t>"m.č.3038:" (4,05+3,7)*2*2,8-0,8*2,1-0,7*2,1+0,9*2*2,225+0,1*0,9</t>
  </si>
  <si>
    <t>"m.č.3039:" (0,9+1,5)*2*2,6-0,7*2,1</t>
  </si>
  <si>
    <t>"m.č.3041:" (4,06+3,7)*2*2,8-0,8*2,1-0,7*2,1+0,9*2*2,225+0,1*0,9</t>
  </si>
  <si>
    <t>"m.č.3042:" (0,9+1,5)*2*2,6-0,7*2,1</t>
  </si>
  <si>
    <t>"m.č.3044:" (2,2+1,8)*2*2,8-0,8*1,8+1,8*2*0,3-0,7*2,1</t>
  </si>
  <si>
    <t>"m.č.3045:" (1,5+1,8)*2*2,6-0,7*2,1*2</t>
  </si>
  <si>
    <t>"m.č.3045a:" (1,0+1,65)*2*2,6-0,7*2,1</t>
  </si>
  <si>
    <t>"m.č.3046:" (1,35+0,6)*0,6</t>
  </si>
  <si>
    <t>"m.č.3048:" (1,8+1,8)*2*2,8-0,7*2,1</t>
  </si>
  <si>
    <t>"m.č.3049:" (1,0+1,8)*2*2,6-0,7*2,1*2</t>
  </si>
  <si>
    <t>"m.č.3049a:" (0,9+1,65)*2*2,6-0,7*2,1</t>
  </si>
  <si>
    <t>"m.č.3050:" (1,35+0,6)*0,6</t>
  </si>
  <si>
    <t>"m.č.3052:" (2,0+1,8)*2*2,8-0,7*2,1</t>
  </si>
  <si>
    <t>"m.č.3054:" (1,75+0,6)*0,6</t>
  </si>
  <si>
    <t>"m.č.3055:" (2,05+0,6)*0,6</t>
  </si>
  <si>
    <t>"m.č.3056:" (1,2+1,8)*2*2,8-0,7*2,1*2</t>
  </si>
  <si>
    <t>"m.č.3057:" (1,6+1,8)*2*2,8-0,7*2,1</t>
  </si>
  <si>
    <t>"m.č.3058:" (0,6+1,8+0,6)*0,6</t>
  </si>
  <si>
    <t>"m.č.3060:" (2,2+1,85)*2*2,8-0,7*2,1</t>
  </si>
  <si>
    <t>"m.č.3062:" (2,2+1,85)*2*2,8-1,85*1,8+1,8*2*0,3-0,7*2,1</t>
  </si>
  <si>
    <t>"m.č.3063:" (0,6+1,75+0,6)*0,6</t>
  </si>
  <si>
    <t>19</t>
  </si>
  <si>
    <t>612321341</t>
  </si>
  <si>
    <t>Vápenocementová omítka štuková dvouvrstvá vnitřních stěn nanášená strojně</t>
  </si>
  <si>
    <t>1483610950</t>
  </si>
  <si>
    <t>_612131301-_612321321-_612341321</t>
  </si>
  <si>
    <t>20</t>
  </si>
  <si>
    <t>613131301</t>
  </si>
  <si>
    <t>Cementový postřik vnitřních pilířů nebo sloupů nanášený celoplošně strojně</t>
  </si>
  <si>
    <t>1069461284</t>
  </si>
  <si>
    <t>"m.č.3011:" 0,45*4*3,825</t>
  </si>
  <si>
    <t>"m.č.3029:" 0,45*4*3,825</t>
  </si>
  <si>
    <t>"m.č.3037:" 0,45*4*3,825</t>
  </si>
  <si>
    <t>"m.č.3046:" 0,45*4*3,825</t>
  </si>
  <si>
    <t>"m.č.3059:" 0,45*4*3,825</t>
  </si>
  <si>
    <t>613321341</t>
  </si>
  <si>
    <t>Vápenocementová omítka štuková dvouvrstvá vnitřních pilířů nebo sloupů nanášená strojně</t>
  </si>
  <si>
    <t>-1739648348</t>
  </si>
  <si>
    <t>22</t>
  </si>
  <si>
    <t>612341321</t>
  </si>
  <si>
    <t>1060720534</t>
  </si>
  <si>
    <t>V místě tapet</t>
  </si>
  <si>
    <t>"m.č.310:" 6,5*3,7</t>
  </si>
  <si>
    <t>"m.č.315:" (1,1+4,75)*3,7</t>
  </si>
  <si>
    <t>"m.č.321:" 4,26*3,7-0,8*2,0</t>
  </si>
  <si>
    <t>"m.č.325:" (1,1+2,5)*3,7</t>
  </si>
  <si>
    <t>"m.č.329:" (1,1+2,5)*3,7</t>
  </si>
  <si>
    <t>"m.č.3046:" (1,1+2,8)*3,7</t>
  </si>
  <si>
    <t>"m.č.3050:" (1,1+2,8)*3,7</t>
  </si>
  <si>
    <t>"m.č.3054:" (1,1+2,8)*3,7</t>
  </si>
  <si>
    <t>"m.č.3055:" 4,3*3,7</t>
  </si>
  <si>
    <t>"m.č.3058:" (1,1+2,8)*3,7</t>
  </si>
  <si>
    <t>612142001</t>
  </si>
  <si>
    <t>Potažení vnitřních stěn sklovláknitým pletivem vtlačeným do tenkovrstvé hmoty</t>
  </si>
  <si>
    <t>618627907</t>
  </si>
  <si>
    <t>styk různých druhů materiálu-zdivo cihelné ŽB. kce,  rýhy instalací atd.:</t>
  </si>
  <si>
    <t>předpoklad cca 30 %:</t>
  </si>
  <si>
    <t>2941,232*0,3</t>
  </si>
  <si>
    <t>24</t>
  </si>
  <si>
    <t>619991011</t>
  </si>
  <si>
    <t>Obalení konstrukcí a prvků fólií přilepenou lepící páskou</t>
  </si>
  <si>
    <t>-1791263713</t>
  </si>
  <si>
    <t>"m.č.3009a:" 3,95*2,825+2,2*3,825</t>
  </si>
  <si>
    <t>"m.č.3009b:" 2,2*3,825+1,8*2,8</t>
  </si>
  <si>
    <t>"m.č.3009c:" 2,2*3,825+1,8*2,8</t>
  </si>
  <si>
    <t>"m.č.3010:" 3,5*1,8</t>
  </si>
  <si>
    <t>"m.č.3011:" (4,85+3,05)*1,8</t>
  </si>
  <si>
    <t>"m.č.3013:" 2,75*1,8</t>
  </si>
  <si>
    <t>"m.č.3014:" 1,85*1,8</t>
  </si>
  <si>
    <t>"m.č.3015:" 6,175*1,8</t>
  </si>
  <si>
    <t>"m.č.3021:" 5,235*1,8</t>
  </si>
  <si>
    <t>"m.č.3025:" 5,935*1,8</t>
  </si>
  <si>
    <t>"m.č.3027:" 0,8*1,8</t>
  </si>
  <si>
    <t>"m.č.3029:" (7,175+4,05)*1,8</t>
  </si>
  <si>
    <t>"m.č.3044:" 0,8*1,8</t>
  </si>
  <si>
    <t>"m.č.3046:" (7,175+4,05)*1,8</t>
  </si>
  <si>
    <t>"m.č.3050:" 5,935*1,8</t>
  </si>
  <si>
    <t>"m.č.3054:" 5,935*1,8</t>
  </si>
  <si>
    <t>"m.č.3055:" 5,925*1,8</t>
  </si>
  <si>
    <t>"m.č.3058:" 3,75*1,8</t>
  </si>
  <si>
    <t>"m.č.3059:" (7,85+3,05)*1,8</t>
  </si>
  <si>
    <t>"m.č.3061:" 2,75*1,8</t>
  </si>
  <si>
    <t>"m.č.3062:" 1,85*1,8</t>
  </si>
  <si>
    <t>"m.č.3063:" 6,75*1,8+3,325*3,825</t>
  </si>
  <si>
    <t>25</t>
  </si>
  <si>
    <t>622143004</t>
  </si>
  <si>
    <t>Montáž omítkových samolepících začišťovacích profilů pro spojení s okenním rámem</t>
  </si>
  <si>
    <t>-1189578969</t>
  </si>
  <si>
    <t>"m.č.3009a:" 3,95+2,825*2+2,2+3,825*2</t>
  </si>
  <si>
    <t>"m.č.3009b:" 2,2+3,825*2+1,8+2,8*2</t>
  </si>
  <si>
    <t>"m.č.3009c:" 2,2+3,825*2+1,8+2,8*2</t>
  </si>
  <si>
    <t>"m.č.3010:" 3,5+1,8*2</t>
  </si>
  <si>
    <t>"m.č.3011:" (4,85+3,05)+1,8*4</t>
  </si>
  <si>
    <t>"m.č.3013:" 2,75+1,8*2</t>
  </si>
  <si>
    <t>"m.č.3014:" 1,85+1,8*2</t>
  </si>
  <si>
    <t>"m.č.3015:" 6,175+1,8*2</t>
  </si>
  <si>
    <t>"m.č.3021:" 5,235+1,8*2</t>
  </si>
  <si>
    <t>"m.č.3025:" 5,935+1,8*2</t>
  </si>
  <si>
    <t>"m.č.3027:" 0,8+1,8*2</t>
  </si>
  <si>
    <t>"m.č.3029:" (7,175+4,05)+1,8*4</t>
  </si>
  <si>
    <t>"m.č.3044:" 0,8+1,8*2</t>
  </si>
  <si>
    <t>"m.č.3046:" (7,175+4,05)+1,8*4</t>
  </si>
  <si>
    <t>"m.č.3050:" 5,935+1,8*2</t>
  </si>
  <si>
    <t>"m.č.3054:" 5,935+1,8*2</t>
  </si>
  <si>
    <t>"m.č.3055:" 5,925+1,8*2</t>
  </si>
  <si>
    <t>"m.č.3058:" 3,75+1,8*2</t>
  </si>
  <si>
    <t>"m.č.3059:" (7,85+3,05)+1,8*4</t>
  </si>
  <si>
    <t>"m.č.3061:" 2,75+1,8*2</t>
  </si>
  <si>
    <t>"m.č.3062:" 1,85+1,8*2</t>
  </si>
  <si>
    <t>"m.č.3063:" 6,75+1,8*2+3,325+3,825*2</t>
  </si>
  <si>
    <t>26</t>
  </si>
  <si>
    <t>M</t>
  </si>
  <si>
    <t>59051476</t>
  </si>
  <si>
    <t>profil začišťovací PVC 9mm s výztužnou tkaninou pro ostění ETICS</t>
  </si>
  <si>
    <t>-337181423</t>
  </si>
  <si>
    <t>248,915*1,05 'Přepočtené koeficientem množství</t>
  </si>
  <si>
    <t>27</t>
  </si>
  <si>
    <t>622143003</t>
  </si>
  <si>
    <t>Montáž omítkových plastových nebo pozinkovaných rohových profilů s tkaninou</t>
  </si>
  <si>
    <t>672220712</t>
  </si>
  <si>
    <t>"m.č.3008:" 3,825</t>
  </si>
  <si>
    <t>"m.č.3009a:" 3,95+2,825*2+2,2+3,825*2+3,825</t>
  </si>
  <si>
    <t>"m.č.3009b:" 2,2+3,825*2+1,8+2,8*2+3,825</t>
  </si>
  <si>
    <t>"m.č.3009c:" 2,2+3,825*2+1,8+2,8*2+3,825*5</t>
  </si>
  <si>
    <t>"m.č.3010:" 3,5+1,8*2+3,825</t>
  </si>
  <si>
    <t>"m.č.3011:" (4,85+3,05)+1,8*4+3,825*4</t>
  </si>
  <si>
    <t>"m.č.3015:" 6,175+1,8*2+3,825*4</t>
  </si>
  <si>
    <t>"m.č.3021:" 5,235+1,8*2+3,825*3</t>
  </si>
  <si>
    <t>"m.č.3025:" 5,935+1,8*2+3,825*4</t>
  </si>
  <si>
    <t>"m.č.3029:" (7,175+4,05)+1,8*4+3,825*6</t>
  </si>
  <si>
    <t>"m.č.3032:" 3,825+2,225*2+0,9*2+0,1</t>
  </si>
  <si>
    <t>"m.č.3034:" 3,825</t>
  </si>
  <si>
    <t>"m.č.3035:" 3,825+2,225*2+0,9*2+0,1</t>
  </si>
  <si>
    <t>"m.č.3037:" 3,825*6</t>
  </si>
  <si>
    <t>"m.č.3038:" 3,825+2,225*2+0,9*2+0,1</t>
  </si>
  <si>
    <t>"m.č.3040:" 3,825*2</t>
  </si>
  <si>
    <t>"m.č.3041:" 3,825+2,225*2+0,9*2+0,1</t>
  </si>
  <si>
    <t>"m.č.3046:" (7,175+4,05)+1,8*4+3,825*6</t>
  </si>
  <si>
    <t>"m.č.3050:" 5,935+1,8*2+3,825*4</t>
  </si>
  <si>
    <t>"m.č.3054:" 5,935+1,8*2+3,825*4</t>
  </si>
  <si>
    <t>"m.č.3055:" 5,925+1,8*2+3,825*4</t>
  </si>
  <si>
    <t>"m.č.3058:" 3,75+1,8*2+3,825*5</t>
  </si>
  <si>
    <t>"m.č.3059:" (7,85+3,05)+1,8*4+3,825*4</t>
  </si>
  <si>
    <t>"m.č.3063:" 6,75+1,8*2+3,325+3,825*2+3,825*6</t>
  </si>
  <si>
    <t>"m.č.3064:" 3,825</t>
  </si>
  <si>
    <t>28</t>
  </si>
  <si>
    <t>59051486</t>
  </si>
  <si>
    <t>profil rohový PVC 15x15mm s výztužnou tkaninou š 100mm pro ETICS</t>
  </si>
  <si>
    <t>-120535982</t>
  </si>
  <si>
    <t>568,84*1,02 'Přepočtené koeficientem množství</t>
  </si>
  <si>
    <t>29</t>
  </si>
  <si>
    <t>612135101</t>
  </si>
  <si>
    <t>Hrubá výplň rýh ve stěnách maltou jakékoli šířky rýhy</t>
  </si>
  <si>
    <t>-1871367668</t>
  </si>
  <si>
    <t>Viz. PD stavební část - výkresy půdorysu 1.PP-5.NP, výkresy řezů A-F a Tech.zpr.</t>
  </si>
  <si>
    <t>Drážky po profesích</t>
  </si>
  <si>
    <t>1650,0*0,03+(1200,0+150,0)*0,07+(150,0+65,0)*0,1+(200,0+80,0+40,0)*0,15</t>
  </si>
  <si>
    <t>63</t>
  </si>
  <si>
    <t>Podlahy a podlahové konstrukce</t>
  </si>
  <si>
    <t>30</t>
  </si>
  <si>
    <t>631311121</t>
  </si>
  <si>
    <t>Doplnění dosavadních mazanin betonem prostým plochy do 1 m2 tloušťky do 80 mm</t>
  </si>
  <si>
    <t>m3</t>
  </si>
  <si>
    <t>-2014639092</t>
  </si>
  <si>
    <t>"m.č.3008:" 1,6*0,2*0,062</t>
  </si>
  <si>
    <t>31</t>
  </si>
  <si>
    <t>63555-R01</t>
  </si>
  <si>
    <t>Podkladní samonivelační potěr CT-C20-F4 na bázi cementu a plniva, včetně veškerých systémových prací a doplňků, Podrobný popis viz PD</t>
  </si>
  <si>
    <t>vlastní</t>
  </si>
  <si>
    <t>-457679239</t>
  </si>
  <si>
    <t>Podlaha P10</t>
  </si>
  <si>
    <t>"m.č.3009b:" (55,5+0,8*0,2*2+1,8*0,3)*0,07</t>
  </si>
  <si>
    <t>"m.č.3009c:" (73,7+0,8*0,2*2+1,8*0,3)*0,07</t>
  </si>
  <si>
    <t>"m.č.3010:" (31,2+0,8*0,2*2)*0,07</t>
  </si>
  <si>
    <t>"m.č.3011:" (14,7+0,7*0,15)*0,07</t>
  </si>
  <si>
    <t>"m.č.3013:" (13,3+0,7*0,15)*0,07</t>
  </si>
  <si>
    <t>"m.č.3015:" 27,3*0,07</t>
  </si>
  <si>
    <t>"m.č.3018:" (3,9+0,8*0,2+0,8*0,15+0,7*0,15+0,7*0,125)*0,07</t>
  </si>
  <si>
    <t>"m.č.3021:" 20,2*0,07</t>
  </si>
  <si>
    <t>"m.č.3022:" (3,4+0,8*0,2+0,8*0,15+0,7*0,125*2)*0,07</t>
  </si>
  <si>
    <t>"m.č.3025:" 23,8*0,07</t>
  </si>
  <si>
    <t>"m.č.3026:" (3,8+0,8*0,2+0,8*0,15+0,7*0,125*2)*0,07</t>
  </si>
  <si>
    <t>"m.č.3029:" 28,8*0,07</t>
  </si>
  <si>
    <t>"m.č.3031:" (15,4+0,8*0,15)*0,07</t>
  </si>
  <si>
    <t>"m.č.3034:" (15,2+0,8*0,15)*0,07</t>
  </si>
  <si>
    <t>"m.č.3037:" (31,4+0,8*0,15)*0,07</t>
  </si>
  <si>
    <t>"m.č.3040:" (31,6+0,8*0,15)*0,07</t>
  </si>
  <si>
    <t>"m.č.3043:" (3,8+0,8*0,2+0,8*0,15+0,7*0,125*2)*0,07</t>
  </si>
  <si>
    <t>"m.č.3046:" 28,8*0,07</t>
  </si>
  <si>
    <t>"m.č.3047:" (3,4+0,8*0,2+0,8*0,15)*0,07</t>
  </si>
  <si>
    <t>"m.č.3050:" 23,9*0,07</t>
  </si>
  <si>
    <t>"m.č.3051:" (3,6+0,8*0,2+0,8*0,15+0,7*0,15)*0,07</t>
  </si>
  <si>
    <t>"m.č.3054:" 23,9*0,07</t>
  </si>
  <si>
    <t>"m.č.3055:" (25,6+0,8*0,2)*0,07</t>
  </si>
  <si>
    <t>"m.č.3058:" (25,9+0,8*0,2)*0,07</t>
  </si>
  <si>
    <t>"m.č.3059:" (14,6+0,8*0,2+0,7*0,15)*0,07</t>
  </si>
  <si>
    <t>"m.č.3061:" (13,3+0,8*0,2+0,7*0,15)*0,07</t>
  </si>
  <si>
    <t>"m.č.3063:" (53,6+0,9*0,1)*0,07</t>
  </si>
  <si>
    <t>"m.č.3064:" 2,25*0,07</t>
  </si>
  <si>
    <t>Podlaha D11</t>
  </si>
  <si>
    <t>"m.č.3016:" (1,8+0,7*0,15)*0,072</t>
  </si>
  <si>
    <t>"m.č.3020:" (1,8+0,7*0,125)*0,072</t>
  </si>
  <si>
    <t>"m.č.3020a:" 1,5*0,072</t>
  </si>
  <si>
    <t>"m.č.3024:" (1,8+0,7*0,125)*0,072</t>
  </si>
  <si>
    <t>"m.č.3024a:" 1,5*0,072</t>
  </si>
  <si>
    <t>"m.č.3028:" (2,7+0,7*0,125)*0,072</t>
  </si>
  <si>
    <t>"m.č.3028a:" 1,7*0,072</t>
  </si>
  <si>
    <t>"m.č.3033:" (1,4+0,7*0,15)*0,072</t>
  </si>
  <si>
    <t>"m.č.3036:" (1,5+0,7*0,15)*0,072</t>
  </si>
  <si>
    <t>"m.č.3039:" (1,3+0,7*0,15)*0,072</t>
  </si>
  <si>
    <t>"m.č.3042:" (1,3+0,7*0,15)*0,072</t>
  </si>
  <si>
    <t>"m.č.3045:" (2,7+0,7*0,125)*0,072</t>
  </si>
  <si>
    <t>"m.č.3045a:" 1,7*0,072</t>
  </si>
  <si>
    <t>"m.č.3049:" (1,8+0,7*0,125)*0,072</t>
  </si>
  <si>
    <t>"m.č.3049a:" 1,5*0,072</t>
  </si>
  <si>
    <t>"m.č.3056:" (2,2+0,7*0,15)*0,072</t>
  </si>
  <si>
    <t>Podlaha D12</t>
  </si>
  <si>
    <t>"m.č.3012:" 4,1*0,07</t>
  </si>
  <si>
    <t>"m.č.3014:" 4,1*0,07</t>
  </si>
  <si>
    <t>"m.č.3017:" (2,6+0,7*0,1)*0,07</t>
  </si>
  <si>
    <t>"m.č.3019:" 3,7*0,07</t>
  </si>
  <si>
    <t>"m.č.3023:" 3,2*0,07</t>
  </si>
  <si>
    <t>"m.č.3027:" 4,0*0,07</t>
  </si>
  <si>
    <t>"m.č.3044:" 4,0*0,07</t>
  </si>
  <si>
    <t>"m.č.3048:" (3,2+0,7*0,125)*0,07</t>
  </si>
  <si>
    <t>"m.č.3052:" 3,6*0,07</t>
  </si>
  <si>
    <t>"m.č.3057:" (2,9+0,7*0,15)*0,07</t>
  </si>
  <si>
    <t>"m.č.3060:" 4,0*0,07</t>
  </si>
  <si>
    <t>"m.č.3062:" 4,0*0,07</t>
  </si>
  <si>
    <t>Podlaha D13</t>
  </si>
  <si>
    <t>"m.č.3032:" 10,4*0,072</t>
  </si>
  <si>
    <t>"m.č.3035:" 10,9*0,072</t>
  </si>
  <si>
    <t>"m.č.3038:" 13,0*0,072</t>
  </si>
  <si>
    <t>"m.č.3041:" 13,0*0,072</t>
  </si>
  <si>
    <t>32</t>
  </si>
  <si>
    <t>63245-R03</t>
  </si>
  <si>
    <t>Vyrovnávací polymercementový potěr  CT-C40-7,5-B1,5 pro opravy dutin a výtluků v betonu, do hl. 20 mm, vč. základ. a penetračního spojovacího nátěru, D+M</t>
  </si>
  <si>
    <t>1495518891</t>
  </si>
  <si>
    <t>Podlaha P30</t>
  </si>
  <si>
    <t>"m.č.3064:" 2,35*1,35</t>
  </si>
  <si>
    <t>33</t>
  </si>
  <si>
    <t>63245-R01</t>
  </si>
  <si>
    <t>Vyrovnání nerovností předmíchanou jednosložkovou samonivelační stěrkou tl.do 12 mm na cementové bázi se schopností překlenutí trhlín, pevnost 25 MPa, vč. základ. a penetračního spojovacího nátěru, D+M</t>
  </si>
  <si>
    <t>-1876438982</t>
  </si>
  <si>
    <t>Viz. PD stavební část - výkresy půdorysu 3.NP, výkresy řezů A-B a Tech.zpr.vč. základ. a penetračního spojovacího nátěru</t>
  </si>
  <si>
    <t>Podlaha D30</t>
  </si>
  <si>
    <t>"m.č.3008:" 4,9</t>
  </si>
  <si>
    <t>Ostatní konstrukce a práce, bourání</t>
  </si>
  <si>
    <t>94</t>
  </si>
  <si>
    <t>Lešení a stavební výtahy</t>
  </si>
  <si>
    <t>34</t>
  </si>
  <si>
    <t>949101111</t>
  </si>
  <si>
    <t>Lešení pomocné pro objekty pozemních staveb s lešeňovou podlahou v do 1,9 m zatížení do 150 kg/m2</t>
  </si>
  <si>
    <t>-6456721</t>
  </si>
  <si>
    <t>Viz. PD stavební část - výkresy půdorysu 3.NP, výkresy řezů A-F a techn.zpr.</t>
  </si>
  <si>
    <t>vnitřní lešení:</t>
  </si>
  <si>
    <t xml:space="preserve">- lešení pro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</si>
  <si>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</si>
  <si>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</si>
  <si>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</si>
  <si>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(4,9+10,0+55,5+73,7+31,2+14,7+4,1+13,3+4,1+27,3+1,8+2,6+3,9+3,7+1,8+1,5)*3</t>
  </si>
  <si>
    <t>(20,2+3,4+3,2+1,8+1,5+23,8+3,8+4,0+2,7+1,7+28,8+15,4+10,4+1,4+15,2+10,9)*3</t>
  </si>
  <si>
    <t>(1,5+31,4+13,0+1,3+31,6+13,0+1,3+3,8+4,0+2,7+1,7+28,8+3,4+3,2+1,8+1,5)*3</t>
  </si>
  <si>
    <t>(23,9+3,6+3,+23,9+25,6+2,2+2,9+25,9+14,6+4,0+13,3+4,0+53,6+5,4)*3</t>
  </si>
  <si>
    <t>95</t>
  </si>
  <si>
    <t>Různé dokončovací konstrukce a práce pozemních staveb</t>
  </si>
  <si>
    <t>35</t>
  </si>
  <si>
    <t>952901111</t>
  </si>
  <si>
    <t>Vyčištění budov bytové a občanské výstavby při výšce podlaží do 4 m</t>
  </si>
  <si>
    <t>-1318767204</t>
  </si>
  <si>
    <t>4,9+10,0+55,5+73,7+31,2+14,7+4,1+13,3+4,1+27,3+1,8+2,6+3,9+3,7+1,8+1,5</t>
  </si>
  <si>
    <t>20,2+3,4+3,2+1,8+1,5+23,8+3,8+4,0+2,7+1,7+28,8+15,4+10,4+1,4+15,2+10,9</t>
  </si>
  <si>
    <t>1,5+31,4+13,0+1,3+31,6+13,0+1,3+3,8+4,0+2,7+1,7+28,8+3,4+3,2+1,8+1,5</t>
  </si>
  <si>
    <t>23,9+3,6+3,+23,9+25,6+2,2+2,9+25,9+14,6+4,0+13,3+4,0+53,6+5,4</t>
  </si>
  <si>
    <t>96</t>
  </si>
  <si>
    <t>Bourání konstrukcí</t>
  </si>
  <si>
    <t>36</t>
  </si>
  <si>
    <t>763431802</t>
  </si>
  <si>
    <t>Demontáž minerálního podhledu zavěšeného na polozapuštěném roštu</t>
  </si>
  <si>
    <t>-325892840</t>
  </si>
  <si>
    <t>"m.č.3008:" 2,5</t>
  </si>
  <si>
    <t>"m.č.3009a:" 4,8*1,8</t>
  </si>
  <si>
    <t>37</t>
  </si>
  <si>
    <t>713120821</t>
  </si>
  <si>
    <t>Odstranění tepelné izolace podlah volně kladené z polystyrenu suchého tl do 100 mm</t>
  </si>
  <si>
    <t>-2117610101</t>
  </si>
  <si>
    <t>V místě nové příčky</t>
  </si>
  <si>
    <t>"m.č.3009a:" 4,45*0,2+1,35*0,35+1,35*0,15</t>
  </si>
  <si>
    <t>38</t>
  </si>
  <si>
    <t>713120831</t>
  </si>
  <si>
    <t>Odstranění tepelné izolace podlah volně kladených okrajových pásků</t>
  </si>
  <si>
    <t>1311548573</t>
  </si>
  <si>
    <t>"m.č.3008:" 1,45+2,1</t>
  </si>
  <si>
    <t>39</t>
  </si>
  <si>
    <t>974042544</t>
  </si>
  <si>
    <t>Vysekání rýh v dlažbě betonové nebo jiné monolitické hl do 70 mm š do 150 mm</t>
  </si>
  <si>
    <t>-977818148</t>
  </si>
  <si>
    <t>"m.č.3009a:" 1,35</t>
  </si>
  <si>
    <t>40</t>
  </si>
  <si>
    <t>974042545</t>
  </si>
  <si>
    <t>Vysekání rýh v dlažbě betonové nebo jiné monolitické hl do 70 mm š do 200 mm</t>
  </si>
  <si>
    <t>1545196041</t>
  </si>
  <si>
    <t>"m.č.3009a:" 4,45</t>
  </si>
  <si>
    <t>41</t>
  </si>
  <si>
    <t>974042547</t>
  </si>
  <si>
    <t>Vysekání rýh v dlažbě betonové nebo jiné monolitické hl do 70 mm š do 300 mm</t>
  </si>
  <si>
    <t>-1634032552</t>
  </si>
  <si>
    <t>42</t>
  </si>
  <si>
    <t>974042549</t>
  </si>
  <si>
    <t>Příplatek k vysekání rýh v dlažbě betonové nebo jiné monolitické hl do 70 mm ZKD 100 mm š rýhy</t>
  </si>
  <si>
    <t>1864270756</t>
  </si>
  <si>
    <t>43</t>
  </si>
  <si>
    <t>965043331</t>
  </si>
  <si>
    <t>Bourání podkladů pod dlažby betonových s potěrem nebo teracem tl do 100 mm pl do 4 m2</t>
  </si>
  <si>
    <t>855928730</t>
  </si>
  <si>
    <t>"m.č.3009a:" 4,45*1,55*0,02</t>
  </si>
  <si>
    <t>44</t>
  </si>
  <si>
    <t>965081213</t>
  </si>
  <si>
    <t>Bourání podlah z dlaždic keramických nebo xylolitových tl do 10 mm plochy přes 1 m2</t>
  </si>
  <si>
    <t>910554308</t>
  </si>
  <si>
    <t>"m.č.3008:" 2,5+0,8*0,2</t>
  </si>
  <si>
    <t>45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</si>
  <si>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</si>
  <si>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</si>
  <si>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</si>
  <si>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</si>
  <si>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</si>
  <si>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</si>
  <si>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150</t>
  </si>
  <si>
    <t>46</t>
  </si>
  <si>
    <t>971033241</t>
  </si>
  <si>
    <t>Vybourání otvorů ve zdivu cihelném pl do 0,0225 m2 na MVC nebo MV tl do 300 mm</t>
  </si>
  <si>
    <t>622384061</t>
  </si>
  <si>
    <t>60</t>
  </si>
  <si>
    <t>47</t>
  </si>
  <si>
    <t>971033341</t>
  </si>
  <si>
    <t>Vybourání otvorů ve zdivu cihelném pl do 0,09 m2 na MVC nebo MV tl do 300 mm</t>
  </si>
  <si>
    <t>-855586526</t>
  </si>
  <si>
    <t>48</t>
  </si>
  <si>
    <t>971033331</t>
  </si>
  <si>
    <t>Vybourání otvorů ve zdivu cihelném pl do 0,09 m2 na MVC nebo MV tl do 150 mm</t>
  </si>
  <si>
    <t>-117687422</t>
  </si>
  <si>
    <t>70</t>
  </si>
  <si>
    <t>49</t>
  </si>
  <si>
    <t>971033131</t>
  </si>
  <si>
    <t>Vybourání otvorů ve zdivu cihelném D do 60 mm na MVC nebo MV tl do 150 mm</t>
  </si>
  <si>
    <t>1457672807</t>
  </si>
  <si>
    <t>50</t>
  </si>
  <si>
    <t>971033141</t>
  </si>
  <si>
    <t>Vybourání otvorů ve zdivu cihelném D do 60 mm na MVC nebo MV tl do 300 mm</t>
  </si>
  <si>
    <t>996566946</t>
  </si>
  <si>
    <t>51</t>
  </si>
  <si>
    <t>971035431</t>
  </si>
  <si>
    <t>Vybourání otvorů ve zdivu cihelném pl do 0,25 m2 na MC tl do 150 mm</t>
  </si>
  <si>
    <t>-981709903</t>
  </si>
  <si>
    <t>52</t>
  </si>
  <si>
    <t>971035441</t>
  </si>
  <si>
    <t>Vybourání otvorů ve zdivu cihelném pl do 0,25 m2 na MC tl do 300 mm</t>
  </si>
  <si>
    <t>880938742</t>
  </si>
  <si>
    <t>53</t>
  </si>
  <si>
    <t>974031121</t>
  </si>
  <si>
    <t>Vysekání rýh ve zdivu cihelném hl do 30 mm š do 30 mm</t>
  </si>
  <si>
    <t>588667032</t>
  </si>
  <si>
    <t>Profese</t>
  </si>
  <si>
    <t>1650</t>
  </si>
  <si>
    <t>54</t>
  </si>
  <si>
    <t>974031122</t>
  </si>
  <si>
    <t>Vysekání rýh ve zdivu cihelném hl do 30 mm š do 70 mm</t>
  </si>
  <si>
    <t>1025897976</t>
  </si>
  <si>
    <t>1200</t>
  </si>
  <si>
    <t>55</t>
  </si>
  <si>
    <t>974031133</t>
  </si>
  <si>
    <t>Vysekání rýh ve zdivu cihelném hl do 50 mm š do 100 mm</t>
  </si>
  <si>
    <t>2113942291</t>
  </si>
  <si>
    <t>56</t>
  </si>
  <si>
    <t>974031134</t>
  </si>
  <si>
    <t>Vysekání rýh ve zdivu cihelném hl do 50 mm š do 150 mm</t>
  </si>
  <si>
    <t>1252498445</t>
  </si>
  <si>
    <t>200</t>
  </si>
  <si>
    <t>57</t>
  </si>
  <si>
    <t>974031142</t>
  </si>
  <si>
    <t>Vysekání rýh ve zdivu cihelném hl do 70 mm š do 70 mm</t>
  </si>
  <si>
    <t>2019194115</t>
  </si>
  <si>
    <t>58</t>
  </si>
  <si>
    <t>974031153</t>
  </si>
  <si>
    <t>Vysekání rýh ve zdivu cihelném hl do 100 mm š do 100 mm</t>
  </si>
  <si>
    <t>-2071250044</t>
  </si>
  <si>
    <t>65</t>
  </si>
  <si>
    <t>59</t>
  </si>
  <si>
    <t>974031154</t>
  </si>
  <si>
    <t>Vysekání rýh ve zdivu cihelném hl do 100 mm š do 150 mm</t>
  </si>
  <si>
    <t>723979130</t>
  </si>
  <si>
    <t>80</t>
  </si>
  <si>
    <t>974031164</t>
  </si>
  <si>
    <t>Vysekání rýh ve zdivu cihelném hl do 150 mm š do 150 mm</t>
  </si>
  <si>
    <t>1336722169</t>
  </si>
  <si>
    <t>977151113</t>
  </si>
  <si>
    <t>Jádrové vrty diamantovými korunkami do D 50 mm do stavebních materiálů</t>
  </si>
  <si>
    <t>1257803260</t>
  </si>
  <si>
    <t>"Profese:</t>
  </si>
  <si>
    <t>62</t>
  </si>
  <si>
    <t>977151118</t>
  </si>
  <si>
    <t>Jádrové vrty diamantovými korunkami do D 100 mm do stavebních materiálů</t>
  </si>
  <si>
    <t>1391310459</t>
  </si>
  <si>
    <t>977151123</t>
  </si>
  <si>
    <t>Jádrové vrty diamantovými korunkami do D 150 mm do stavebních materiálů</t>
  </si>
  <si>
    <t>1334531446</t>
  </si>
  <si>
    <t>64</t>
  </si>
  <si>
    <t>977151125</t>
  </si>
  <si>
    <t>Jádrové vrty diamantovými korunkami do D 200 mm do stavebních materiálů</t>
  </si>
  <si>
    <t>334467675</t>
  </si>
  <si>
    <t>977151128</t>
  </si>
  <si>
    <t>Jádrové vrty diamantovými korunkami do D 300 mm do stavebních materiálů</t>
  </si>
  <si>
    <t>1896151704</t>
  </si>
  <si>
    <t>66</t>
  </si>
  <si>
    <t>977151216</t>
  </si>
  <si>
    <t>Jádrové vrty dovrchní diamantovými korunkami do D 80 mm do stavebních materiálů</t>
  </si>
  <si>
    <t>217198727</t>
  </si>
  <si>
    <t>67</t>
  </si>
  <si>
    <t>977151218</t>
  </si>
  <si>
    <t>Jádrové vrty dovrchní diamantovými korunkami do D 100 mm do stavebních materiálů</t>
  </si>
  <si>
    <t>-1781503133</t>
  </si>
  <si>
    <t>68</t>
  </si>
  <si>
    <t>977151223</t>
  </si>
  <si>
    <t>Jádrové vrty dovrchní diamantovými korunkami do D 150 mm do stavebních materiálů</t>
  </si>
  <si>
    <t>-1157681444</t>
  </si>
  <si>
    <t>69</t>
  </si>
  <si>
    <t>977151225</t>
  </si>
  <si>
    <t>Jádrové vrty dovrchní diamantovými korunkami do D 200 mm do stavebních materiálů</t>
  </si>
  <si>
    <t>-2111475833</t>
  </si>
  <si>
    <t>0,5</t>
  </si>
  <si>
    <t>977151227</t>
  </si>
  <si>
    <t>Jádrové vrty dovrchní diamantovými korunkami do D 250 mm do stavebních materiálů</t>
  </si>
  <si>
    <t>1379486320</t>
  </si>
  <si>
    <t>71</t>
  </si>
  <si>
    <t>977311111</t>
  </si>
  <si>
    <t>Řezání stávajících betonových mazanin nevyztužených hl do 50 mm</t>
  </si>
  <si>
    <t>1245024503</t>
  </si>
  <si>
    <t>Lité teraco</t>
  </si>
  <si>
    <t>"m.č.3009a:" 4,45+1,55</t>
  </si>
  <si>
    <t>72</t>
  </si>
  <si>
    <t>977311112</t>
  </si>
  <si>
    <t>Řezání stávajících betonových mazanin nevyztužených hl do 100 mm</t>
  </si>
  <si>
    <t>1187981068</t>
  </si>
  <si>
    <t>"m.č.3009a:" 4,45+1,55+1,35+4,1+1,35*2</t>
  </si>
  <si>
    <t>73</t>
  </si>
  <si>
    <t>978059541</t>
  </si>
  <si>
    <t>Odsekání a odebrání obkladů stěn z vnitřních obkládaček plochy přes 1 m2</t>
  </si>
  <si>
    <t>2053461338</t>
  </si>
  <si>
    <t>"m.č.3008:" (1,675*1,45)*2*2,8-0,8*2,1</t>
  </si>
  <si>
    <t>99</t>
  </si>
  <si>
    <t>Přesuny hmot a suti</t>
  </si>
  <si>
    <t>74</t>
  </si>
  <si>
    <t>997013115</t>
  </si>
  <si>
    <t>Vnitrostaveništní doprava suti a vybouraných hmot pro budovy v do 18 m s použitím mechanizace</t>
  </si>
  <si>
    <t>t</t>
  </si>
  <si>
    <t>1810274930</t>
  </si>
  <si>
    <t>75</t>
  </si>
  <si>
    <t>997013501</t>
  </si>
  <si>
    <t>Odvoz suti a vybouraných hmot na skládku nebo meziskládku do 1 km se složením</t>
  </si>
  <si>
    <t>596716529</t>
  </si>
  <si>
    <t>76</t>
  </si>
  <si>
    <t>997013509</t>
  </si>
  <si>
    <t>Příplatek k odvozu suti a vybouraných hmot na skládku ZKD 1 km přes 1 km</t>
  </si>
  <si>
    <t>-577258499</t>
  </si>
  <si>
    <t>28,341*11 'Přepočtené koeficientem množství</t>
  </si>
  <si>
    <t>77</t>
  </si>
  <si>
    <t>997013603</t>
  </si>
  <si>
    <t>Poplatek za uložení na skládce (skládkovné) stavebního odpadu cihelného kód odpadu 17 01 02</t>
  </si>
  <si>
    <t>-907506027</t>
  </si>
  <si>
    <t>28,341*0,99 'Přepočtené koeficientem množství</t>
  </si>
  <si>
    <t>78</t>
  </si>
  <si>
    <t>997013631</t>
  </si>
  <si>
    <t>Poplatek za uložení na skládce (skládkovné) stavebního odpadu směsného kód odpadu 17 09 04</t>
  </si>
  <si>
    <t>-1684065899</t>
  </si>
  <si>
    <t>28,341*0,01 'Přepočtené koeficientem množství</t>
  </si>
  <si>
    <t>79</t>
  </si>
  <si>
    <t>997321211</t>
  </si>
  <si>
    <t>Svislá doprava suti a vybouraných hmot v do 4 m</t>
  </si>
  <si>
    <t>-1519903597</t>
  </si>
  <si>
    <t>997321219</t>
  </si>
  <si>
    <t>Příplatek ZKD v 4 m svislé dopravy suti a vybouraných hmot</t>
  </si>
  <si>
    <t>-2137931226</t>
  </si>
  <si>
    <t>81</t>
  </si>
  <si>
    <t>998012103</t>
  </si>
  <si>
    <t>Přesun hmot pro budovy monolitické s vyzdívaným obvodovým pláštěm v do 24 m</t>
  </si>
  <si>
    <t>-462474482</t>
  </si>
  <si>
    <t>PSV</t>
  </si>
  <si>
    <t>Práce a dodávky PSV</t>
  </si>
  <si>
    <t>711</t>
  </si>
  <si>
    <t>Izolace proti vodě, vlhkosti a plynům</t>
  </si>
  <si>
    <t>82</t>
  </si>
  <si>
    <t>711411011</t>
  </si>
  <si>
    <t>Provedení izolace proti tlakové vodě vodorovné za studena suspenzí asfaltovou</t>
  </si>
  <si>
    <t>-1938400973</t>
  </si>
  <si>
    <t>"m.č.3012:" 4,1</t>
  </si>
  <si>
    <t>"m.č.3014:" 4,1</t>
  </si>
  <si>
    <t>"m.č.3017:" 2,6+0,7*0,1</t>
  </si>
  <si>
    <t>"m.č.3019:" 3,7</t>
  </si>
  <si>
    <t>"m.č.3023:" 3,2</t>
  </si>
  <si>
    <t>"m.č.3027:" 4,0</t>
  </si>
  <si>
    <t>"m.č.3044:" 4,0</t>
  </si>
  <si>
    <t>"m.č.3048:" 3,2+0,7*0,125</t>
  </si>
  <si>
    <t>"m.č.3052:" 3,6</t>
  </si>
  <si>
    <t>"m.č.3057:" 2,9+0,7*0,15</t>
  </si>
  <si>
    <t>"m.č.3060:" 4,0</t>
  </si>
  <si>
    <t>"m.č.3062:" 4,0</t>
  </si>
  <si>
    <t>"m.č.3032:" 10,4</t>
  </si>
  <si>
    <t>"m.č.3035:" 10,9</t>
  </si>
  <si>
    <t>"m.č.3038:" 13,0</t>
  </si>
  <si>
    <t>"m.č.3041:" 13,0</t>
  </si>
  <si>
    <t>83</t>
  </si>
  <si>
    <t>711412011</t>
  </si>
  <si>
    <t>Provedení izolace proti tlakové vodě svislé za studena suspenzí asfaltovou</t>
  </si>
  <si>
    <t>-729034516</t>
  </si>
  <si>
    <t>"m.č.3012:" (2,2+1,85)*2*0,2+0,9*2*1,9+1,0*1,3-0,7*0,2</t>
  </si>
  <si>
    <t>"m.č.3014:" (2,2+1,85)*2*0,2+0,9*2*1,9+1,0*1,3-0,7*0,2</t>
  </si>
  <si>
    <t>"m.č.3017:" (1,8+1,45)*2*0,2+0,9*2*1,9-0,7*0,2</t>
  </si>
  <si>
    <t>"m.č.3019:" (1,525+2,4)*2*0,2+0,9*2*1,9+1,0*1,3-0,7*0,2</t>
  </si>
  <si>
    <t>"m.č.3023:" (1,8+1,8)*2*0,2+0,9*2*1,9+(0,9+0,6)*1,3-0,7*0,2</t>
  </si>
  <si>
    <t>"m.č.3027:" (2,2+1,8)*2*0,2+0,9*2*1,9+1,0*1,3-0,7*0,2</t>
  </si>
  <si>
    <t>"m.č.3044:" (2,2+1,8)*2*0,2+0,9*2*1,9+1,0*1,3-0,7*0,2</t>
  </si>
  <si>
    <t>"m.č.3048:" (1,8+1,8)*2*0,2+0,9*2*1,9+(0,9+0,6)*1,3-0,7*0,2</t>
  </si>
  <si>
    <t>"m.č.3052:" (2,0+1,8)*2*0,2+0,9*2*1,9+1,0*1,3-0,7*0,2</t>
  </si>
  <si>
    <t>"m.č.3057:" (1,6+1,8)*2*0,2+0,9*2*1,9-0,7*0,2</t>
  </si>
  <si>
    <t>"m.č.3060:" (2,2+1,85)*2*0,2+0,9*2*1,9+1,0*1,3-0,7*0,2</t>
  </si>
  <si>
    <t>"m.č.3062:" (2,2+1,85)*2*0,2+0,9*2*1,9+1,0*1,3-0,7*0,2</t>
  </si>
  <si>
    <t>"m.č.3032:" (3,81+3,25+0,9)*2*0,2+0,9*6*1,9+2,0*1,3-0,7*0,2-0,8*0,2-0,6*0,2*2</t>
  </si>
  <si>
    <t>"m.č.3035:" (4,05+3,25+0,9)*2*0,2+0,9*6*1,9+2,0*1,3-0,7*0,2-0,8*0,2</t>
  </si>
  <si>
    <t>"m.č.3038:" (4,05+3,7+0,9)*2*0,2+0,9*6*1,9+2,5*1,3-0,7*0,2-0,8*0,2</t>
  </si>
  <si>
    <t>"m.č.3041:" (4,06+3,7+0,9)*2*0,2+0,9*6*1,9+2,5*1,3-0,7*0,2-0,8*0,2</t>
  </si>
  <si>
    <t>84</t>
  </si>
  <si>
    <t>58581246</t>
  </si>
  <si>
    <t>stěrka hydroizolační jednosložková do interiéru pod dlažbu</t>
  </si>
  <si>
    <t>kg</t>
  </si>
  <si>
    <t>927809801</t>
  </si>
  <si>
    <t>227,621*1,5 'Přepočtené koeficientem množství</t>
  </si>
  <si>
    <t>85</t>
  </si>
  <si>
    <t>711199101</t>
  </si>
  <si>
    <t>Provedení těsnícího pásu do spoje dilatační nebo styčné spáry podlaha - stěna</t>
  </si>
  <si>
    <t>1513740010</t>
  </si>
  <si>
    <t>"m.č.3012:" (2,2+1,85)*2</t>
  </si>
  <si>
    <t>"m.č.3014:" (2,2+1,85)*2</t>
  </si>
  <si>
    <t>"m.č.3017:" (1,8+1,45)*2</t>
  </si>
  <si>
    <t>"m.č.3019:" (1,525+2,4)*2</t>
  </si>
  <si>
    <t>"m.č.3023:" (1,8+1,8)*2</t>
  </si>
  <si>
    <t>"m.č.3027:" (2,2+1,8)*2</t>
  </si>
  <si>
    <t>"m.č.3044:" (2,2+1,8)*2</t>
  </si>
  <si>
    <t>"m.č.3048:" (1,8+1,8)*2</t>
  </si>
  <si>
    <t>"m.č.3052:" (2,0+1,8)*2</t>
  </si>
  <si>
    <t>"m.č.3057:" (1,6+1,8)*2</t>
  </si>
  <si>
    <t>"m.č.3060:" (2,2+1,85)*2</t>
  </si>
  <si>
    <t>"m.č.3062:" (2,2+1,85)*2</t>
  </si>
  <si>
    <t>"m.č.3032:" (3,81+3,25+0,9)*2</t>
  </si>
  <si>
    <t>"m.č.3035:" (4,05+3,25+0,9)*2</t>
  </si>
  <si>
    <t>"m.č.3038:" (4,05+3,7+0,9)*2</t>
  </si>
  <si>
    <t>"m.č.3041:" (4,06+3,7+0,9)*2</t>
  </si>
  <si>
    <t>Vnitřní kouty</t>
  </si>
  <si>
    <t>"m.č.3012:" 2,7*4</t>
  </si>
  <si>
    <t>"m.č.3014:" 2,7*4</t>
  </si>
  <si>
    <t>"m.č.3017:" 2,7*4</t>
  </si>
  <si>
    <t>"m.č.3019:" 2,7*4</t>
  </si>
  <si>
    <t>"m.č.3023:" 2,7*4</t>
  </si>
  <si>
    <t>"m.č.3027:" 2,7*4</t>
  </si>
  <si>
    <t>"m.č.3044:" 2,7*4</t>
  </si>
  <si>
    <t>"m.č.3048:" 2,7*4</t>
  </si>
  <si>
    <t>"m.č.3052:" 2,7*4</t>
  </si>
  <si>
    <t>"m.č.3057:" 2,7*4</t>
  </si>
  <si>
    <t>"m.č.3060:" 2,7*4</t>
  </si>
  <si>
    <t>"m.č.3062:" 2,7*4</t>
  </si>
  <si>
    <t>"m.č.3032:" 2,7*5+2,1*2</t>
  </si>
  <si>
    <t>"m.č.3035:" 2,7*5+2,1*2</t>
  </si>
  <si>
    <t>"m.č.3038:" 2,7*5+2,1*2</t>
  </si>
  <si>
    <t>"m.č.3041:" 2,7*5+2,1*2</t>
  </si>
  <si>
    <t>86</t>
  </si>
  <si>
    <t>28355020</t>
  </si>
  <si>
    <t>páska pružná těsnící hydroizolační š do 85mm</t>
  </si>
  <si>
    <t>-387763459</t>
  </si>
  <si>
    <t>87</t>
  </si>
  <si>
    <t>998711203</t>
  </si>
  <si>
    <t>Přesun hmot procentní pro izolace proti vodě, vlhkosti a plynům v objektech v do 60 m</t>
  </si>
  <si>
    <t>%</t>
  </si>
  <si>
    <t>-540847006</t>
  </si>
  <si>
    <t>713</t>
  </si>
  <si>
    <t>Izolace tepelné</t>
  </si>
  <si>
    <t>88</t>
  </si>
  <si>
    <t>713121111</t>
  </si>
  <si>
    <t>Montáž izolace tepelné podlah volně kladenými rohožemi, pásy, dílci, deskami 1 vrstva</t>
  </si>
  <si>
    <t>-73339444</t>
  </si>
  <si>
    <t>89</t>
  </si>
  <si>
    <t>28375-R16</t>
  </si>
  <si>
    <t>deska z pěnového polystyrenu elastifikovaná EPS T6500 tl. 40 mm</t>
  </si>
  <si>
    <t>-2137412958</t>
  </si>
  <si>
    <t>"m.č.3016:" 1,8+0,7*0,15</t>
  </si>
  <si>
    <t>"m.č.3020:" 1,8+0,7*0,125</t>
  </si>
  <si>
    <t>"m.č.3020a:" 1,5</t>
  </si>
  <si>
    <t>"m.č.3024:" 1,8+0,7*0,125</t>
  </si>
  <si>
    <t>"m.č.3024a:" 1,5</t>
  </si>
  <si>
    <t>"m.č.3028:" 2,7+0,7*0,125</t>
  </si>
  <si>
    <t>"m.č.3028a:" 1,7</t>
  </si>
  <si>
    <t>"m.č.3033:" 1,4+0,7*0,15</t>
  </si>
  <si>
    <t>"m.č.3036:" 1,5+0,7*0,15</t>
  </si>
  <si>
    <t>"m.č.3039:" 1,3+0,7*0,15</t>
  </si>
  <si>
    <t>"m.č.3042:" 1,3+0,7*0,15</t>
  </si>
  <si>
    <t>"m.č.3045:" 2,7+0,7*0,125</t>
  </si>
  <si>
    <t>"m.č.3045a:" 1,7</t>
  </si>
  <si>
    <t>"m.č.3049:" 1,8+0,7*0,125</t>
  </si>
  <si>
    <t>"m.č.3049a:" 1,5</t>
  </si>
  <si>
    <t>"m.č.3056:" 2,2+0,7*0,15</t>
  </si>
  <si>
    <t>120,233*1,05 'Přepočtené koeficientem množství</t>
  </si>
  <si>
    <t>90</t>
  </si>
  <si>
    <t>28375-R17</t>
  </si>
  <si>
    <t>deska z pěnového polystyrenu elastifikovaná EPS T6500 tl. 50 mm</t>
  </si>
  <si>
    <t>-1411909894</t>
  </si>
  <si>
    <t>"m.č.3009b:" 55,5+0,8*0,2*2+1,8*0,3</t>
  </si>
  <si>
    <t>"m.č.3009c:" 73,7+0,8*0,2*2+1,8*0,3</t>
  </si>
  <si>
    <t>"m.č.3010:" 31,2+0,8*0,2*2</t>
  </si>
  <si>
    <t>"m.č.3011:" 14,7+0,7*0,15</t>
  </si>
  <si>
    <t>"m.č.3013:" 13,3+0,7*0,15</t>
  </si>
  <si>
    <t>"m.č.3015:" 27,3</t>
  </si>
  <si>
    <t>"m.č.3018:" 3,9+0,8*0,2+0,8*0,15+0,7*0,15+0,7*0,125</t>
  </si>
  <si>
    <t>"m.č.3021:" 20,2</t>
  </si>
  <si>
    <t>"m.č.3022:" 3,4+0,8*0,2+0,8*0,15+0,7*0,125*2</t>
  </si>
  <si>
    <t>"m.č.3025:" 23,8</t>
  </si>
  <si>
    <t>"m.č.3026:" 3,8+0,8*0,2+0,8*0,15+0,7*0,125*2</t>
  </si>
  <si>
    <t>"m.č.3029:" 28,8</t>
  </si>
  <si>
    <t>"m.č.3031:" 15,4+0,8*0,15</t>
  </si>
  <si>
    <t>"m.č.3034:" 15,2+0,8*0,15</t>
  </si>
  <si>
    <t>"m.č.3037:" 31,4+0,8*0,15</t>
  </si>
  <si>
    <t>"m.č.3040:" 31,6+0,8*0,15</t>
  </si>
  <si>
    <t>"m.č.3043:" 3,8+0,8*0,2+0,8*0,15+0,7*0,125*2</t>
  </si>
  <si>
    <t>"m.č.3046:" 28,8</t>
  </si>
  <si>
    <t>"m.č.3047:" 3,4+0,8*0,2+0,8*0,15</t>
  </si>
  <si>
    <t>"m.č.3050:" 23,9</t>
  </si>
  <si>
    <t>"m.č.3051:" 3,6+0,8*0,2+0,8*0,15+0,7*0,15</t>
  </si>
  <si>
    <t>"m.č.3054:" 23,9</t>
  </si>
  <si>
    <t>"m.č.3055:" 25,6+0,8*0,2</t>
  </si>
  <si>
    <t>"m.č.3058:" 25,9+0,8*0,2</t>
  </si>
  <si>
    <t>"m.č.3059:" 14,6+0,8*0,2+0,7*0,15</t>
  </si>
  <si>
    <t>"m.č.3061:" 13,3+0,8*0,2+0,7*0,15</t>
  </si>
  <si>
    <t>"m.č.3063:" 53,6+0,9*0,1</t>
  </si>
  <si>
    <t>"m.č.3064:" 2,25</t>
  </si>
  <si>
    <t>622,023*1,05 'Přepočtené koeficientem množství</t>
  </si>
  <si>
    <t>91</t>
  </si>
  <si>
    <t>713121211</t>
  </si>
  <si>
    <t>Montáž izolace tepelné podlah volně kladenými okrajovými pásky</t>
  </si>
  <si>
    <t>598163411</t>
  </si>
  <si>
    <t>92</t>
  </si>
  <si>
    <t>28340-R04</t>
  </si>
  <si>
    <t>pásek okrajový pěnový tl. 10 mm s PE folií, šíře 125 mm</t>
  </si>
  <si>
    <t>-264571693</t>
  </si>
  <si>
    <t>"m.č.3009b:" (24,55+7,725)*2</t>
  </si>
  <si>
    <t>"m.č.3009c:" (27,875+9,45)*2</t>
  </si>
  <si>
    <t>"m.č.3010:" (5,3+8,0)*2</t>
  </si>
  <si>
    <t>"m.č.3011:" (4,85+3,05+0,45*2)*2</t>
  </si>
  <si>
    <t>"m.č.3013:" (4,85+2,75)*2</t>
  </si>
  <si>
    <t>"m.č.3015:" (6,175+6,0+0,125)*2</t>
  </si>
  <si>
    <t>"m.č.3018:" (2,16+1,8)*2</t>
  </si>
  <si>
    <t>"m.č.3021:" (5,81+4,05+0,25)*2</t>
  </si>
  <si>
    <t>"m.č.3022:" (1,91+1,8)*2</t>
  </si>
  <si>
    <t>"m.č.3025:" (5,935+4,05+0,125+0,25)*2</t>
  </si>
  <si>
    <t>"m.č.3026:" (2,1+1,8)*2</t>
  </si>
  <si>
    <t>"m.č.3029:" (7,175+4,05+0,125+0,45*2)*2</t>
  </si>
  <si>
    <t>"m.č.3031:" (3,81+4,05)*2</t>
  </si>
  <si>
    <t>"m.č.3034:" (4,05+4,05)*2</t>
  </si>
  <si>
    <t>"m.č.3037:" (4,05+7,85+0,25+0,45*2)*2</t>
  </si>
  <si>
    <t>"m.č.3040:" (4,06+7,85)*2</t>
  </si>
  <si>
    <t>"m.č.3043:" (2,1+1,8)*2</t>
  </si>
  <si>
    <t>"m.č.3046:" (7,175+4,05+0,125+0,45*2)*2</t>
  </si>
  <si>
    <t>"m.č.3047:" (1,91+1,8)*2</t>
  </si>
  <si>
    <t>"m.č.3050:" (5,935+4,05+0,125+0,25)*2</t>
  </si>
  <si>
    <t>"m.č.3051:" (2,01+1,8)*2</t>
  </si>
  <si>
    <t>"m.č.3054:" (5,935+4,05+0,125+0,25)*2</t>
  </si>
  <si>
    <t>"m.č.3055:" (5,925+6,0+0,125)*2</t>
  </si>
  <si>
    <t>"m.č.3058:" (3,75+8,0+1,7+0,25)*2</t>
  </si>
  <si>
    <t>"m.č.3059:" (4,85+3,05+0,45*2)*2</t>
  </si>
  <si>
    <t>"m.č.3061:" (4,85+2,75)*2</t>
  </si>
  <si>
    <t>"m.č.3063:" (7,15+8,3+0,7+0,25)*2</t>
  </si>
  <si>
    <t>"m.č.3064:" (1,6+3,825)*2</t>
  </si>
  <si>
    <t>"m.č.3016:" (1,8+1,0)*2</t>
  </si>
  <si>
    <t>"m.č.3020:" (1,0+1,8)*2</t>
  </si>
  <si>
    <t>"m.č.3020a:" (0,9+1,65)*2</t>
  </si>
  <si>
    <t>"m.č.3024:" (1,0+1,8)*2</t>
  </si>
  <si>
    <t>"m.č.3024a:" (0,9+1,65)*2</t>
  </si>
  <si>
    <t>"m.č.3028:" (1,5+1,8)*2</t>
  </si>
  <si>
    <t>"m.č.3028a:" (1,0+1,65)*2</t>
  </si>
  <si>
    <t>"m.č.3033:" (1,5+0,9)*2</t>
  </si>
  <si>
    <t>"m.č.3036:" (1,85+0,9)*2</t>
  </si>
  <si>
    <t>"m.č.3039:" (0,9+1,5)*2</t>
  </si>
  <si>
    <t>"m.č.3042:" (0,9+1,5)*2</t>
  </si>
  <si>
    <t>"m.č.3045:" (1,5+1,8)*2</t>
  </si>
  <si>
    <t>"m.č.3045a:" (1,0+1,65)*2</t>
  </si>
  <si>
    <t>"m.č.3049:" (1,0+1,8)*2</t>
  </si>
  <si>
    <t>"m.č.3049a:" (0,9+1,65)*2</t>
  </si>
  <si>
    <t>"m.č.3056:" (1,2+1,8)*2</t>
  </si>
  <si>
    <t>856,24*1,05 'Přepočtené koeficientem množství</t>
  </si>
  <si>
    <t>93</t>
  </si>
  <si>
    <t>713191132</t>
  </si>
  <si>
    <t>Montáž izolace tepelné podlah, stropů vrchem nebo střech překrytí separační fólií z PE</t>
  </si>
  <si>
    <t>-183989226</t>
  </si>
  <si>
    <t>28323020</t>
  </si>
  <si>
    <t>fólie separační PE 2 x 50 m</t>
  </si>
  <si>
    <t>1117224304</t>
  </si>
  <si>
    <t>742,256*1,1 'Přepočtené koeficientem množství</t>
  </si>
  <si>
    <t>998713203</t>
  </si>
  <si>
    <t>Přesun hmot procentní pro izolace tepelné v objektech v do 24 m</t>
  </si>
  <si>
    <t>-1041446393</t>
  </si>
  <si>
    <t>763</t>
  </si>
  <si>
    <t>Konstrukce suché výstavby</t>
  </si>
  <si>
    <t>763431011</t>
  </si>
  <si>
    <t>Montáž minerálního podhledu s vyjímatelnými panely vel. do 0,36 m2 na zavěšený polozapuštěný rošt</t>
  </si>
  <si>
    <t>481341140</t>
  </si>
  <si>
    <t>97</t>
  </si>
  <si>
    <t>59038-R02</t>
  </si>
  <si>
    <t>Rastr R3 - panel akustický ze skelných vláken, 600x600x20mm, Podrobný popis viz PD</t>
  </si>
  <si>
    <t>-1688274731</t>
  </si>
  <si>
    <t>Viz PD stavební část - seznam podhledů</t>
  </si>
  <si>
    <t>"m.č.3010:" 31,2</t>
  </si>
  <si>
    <t>"m.č.3011:" 14,7</t>
  </si>
  <si>
    <t>"m.č.3013:" 13,3</t>
  </si>
  <si>
    <t>"m.č.3018:" 3,9</t>
  </si>
  <si>
    <t>"m.č.3022:" 3,4</t>
  </si>
  <si>
    <t>"m.č.3026:" 3,8</t>
  </si>
  <si>
    <t>"m.č.3043:" 3,8</t>
  </si>
  <si>
    <t>"m.č.3047:" 3,4</t>
  </si>
  <si>
    <t>"m.č.3051:" 3,6</t>
  </si>
  <si>
    <t>"m.č.3055:" 25,6</t>
  </si>
  <si>
    <t>"m.č.3058:" 25,9</t>
  </si>
  <si>
    <t>"m.č.3059:" 14,6</t>
  </si>
  <si>
    <t>"m.č.3061:" 13,3</t>
  </si>
  <si>
    <t>337,2*1,05 'Přepočtené koeficientem množství</t>
  </si>
  <si>
    <t>98</t>
  </si>
  <si>
    <t>59038-R03</t>
  </si>
  <si>
    <t>Rastr R4 - panel akustický ze skelných vláken, 1200x300x20mm, Podrobný popis viz PD</t>
  </si>
  <si>
    <t>-1902297370</t>
  </si>
  <si>
    <t>"m.č.3017:" 2,6</t>
  </si>
  <si>
    <t>"m.č.3020:" 1,8</t>
  </si>
  <si>
    <t>"m.č.3024:" 1,8</t>
  </si>
  <si>
    <t>"m.č.3028:" 2,7</t>
  </si>
  <si>
    <t>"m.č.3033:" 1,4</t>
  </si>
  <si>
    <t>"m.č.3036:" 1,5</t>
  </si>
  <si>
    <t>"m.č.3039:" 1,3</t>
  </si>
  <si>
    <t>"m.č.3042:" 1,3</t>
  </si>
  <si>
    <t>"m.č.3045:" 2,7</t>
  </si>
  <si>
    <t>"m.č.3048:" 3,2</t>
  </si>
  <si>
    <t>"m.č.3049:" 1,8</t>
  </si>
  <si>
    <t>"m.č.3056:" 2,2</t>
  </si>
  <si>
    <t>"m.č.3057:" 2,9</t>
  </si>
  <si>
    <t>"m.č.3064:" 5,4</t>
  </si>
  <si>
    <t>129,2*1,05 'Přepočtené koeficientem množství</t>
  </si>
  <si>
    <t>59038-R05</t>
  </si>
  <si>
    <t>Rastr R5 - panel akustický ze skelných vláken, 300x600x20mm, Podrobný popis viz PD</t>
  </si>
  <si>
    <t>321870083</t>
  </si>
  <si>
    <t>Alternativa rozměrů - 600x600mm</t>
  </si>
  <si>
    <t>"m.č.3009a:" 3,0</t>
  </si>
  <si>
    <t>"m.č.3009b:" 55,5</t>
  </si>
  <si>
    <t>"m.č.3009c:" 73,7</t>
  </si>
  <si>
    <t>132,2*1,05 'Přepočtené koeficientem množství</t>
  </si>
  <si>
    <t>100</t>
  </si>
  <si>
    <t>59038-R04</t>
  </si>
  <si>
    <t>Rastr R6 - panel akustický ze skelných vláken, hygienický 600x600x15mm, Podrobný popis viz PD</t>
  </si>
  <si>
    <t>384978283</t>
  </si>
  <si>
    <t>"m.č.3031:" 15,4</t>
  </si>
  <si>
    <t>"m.č.3034:" 15,2</t>
  </si>
  <si>
    <t>"m.č.3037:" 31,4</t>
  </si>
  <si>
    <t>"m.č.3040:" 31,6</t>
  </si>
  <si>
    <t>93,6*1,05 'Přepočtené koeficientem množství</t>
  </si>
  <si>
    <t>101</t>
  </si>
  <si>
    <t>763431-R2</t>
  </si>
  <si>
    <t>Rastr R8 - Podhledové akustické panely volně zavěšené na svislo 1200/300/40 mm, včetně závěsů, Podrobný popis vi PD, D+M</t>
  </si>
  <si>
    <t>2001084433</t>
  </si>
  <si>
    <t>"m.č.3063:" 53,6</t>
  </si>
  <si>
    <t>102</t>
  </si>
  <si>
    <t>763431041</t>
  </si>
  <si>
    <t>Příplatek k montáži minerálního podhledu na zavěšený rošt za výšku zavěšení přes 0,5 do 1,0 m</t>
  </si>
  <si>
    <t>512</t>
  </si>
  <si>
    <t>113106692</t>
  </si>
  <si>
    <t>RASTR R3</t>
  </si>
  <si>
    <t>RASTR R4</t>
  </si>
  <si>
    <t>RASTR R5</t>
  </si>
  <si>
    <t>RASTR R6</t>
  </si>
  <si>
    <t>RASTR R8</t>
  </si>
  <si>
    <t>103</t>
  </si>
  <si>
    <t>763431042</t>
  </si>
  <si>
    <t>Příplatek k montáži minerálního podhledu na zavěšený rošt za výšku zavěšení přes 1,0 do 1,4 m</t>
  </si>
  <si>
    <t>-447025277</t>
  </si>
  <si>
    <t>104</t>
  </si>
  <si>
    <t>998763403</t>
  </si>
  <si>
    <t>Přesun hmot procentní pro sádrokartonové konstrukce v objektech v do 24 m</t>
  </si>
  <si>
    <t>1111249189</t>
  </si>
  <si>
    <t>766</t>
  </si>
  <si>
    <t>Konstrukce truhlářské</t>
  </si>
  <si>
    <t>105</t>
  </si>
  <si>
    <t>998766203</t>
  </si>
  <si>
    <t>Přesun hmot procentní pro konstrukce truhlářské v objektech v do 24 m</t>
  </si>
  <si>
    <t>-1428709946</t>
  </si>
  <si>
    <t>766.a</t>
  </si>
  <si>
    <t>truhlářské vnitřní</t>
  </si>
  <si>
    <t>106</t>
  </si>
  <si>
    <t>76613-R01</t>
  </si>
  <si>
    <t>Ozn. T501 - Dřevěné dveře 700x2100 mm, HPL, vnitřní bezpolodrážkové, jednokřídlové, otočné, plné, D+M</t>
  </si>
  <si>
    <t>-1840809462</t>
  </si>
  <si>
    <t>Viz. PD stavební část - výrobky PSV, výkresy půdorysu 3.NP a Tech.zpr.</t>
  </si>
  <si>
    <t>- včetně příslušenství</t>
  </si>
  <si>
    <t>4+1</t>
  </si>
  <si>
    <t>107</t>
  </si>
  <si>
    <t>76613-R02</t>
  </si>
  <si>
    <t>Ozn. T502 - Dřevěné dveře 700x2100 mm, HPL, vnitřní bezpolodrážkové, jednokřídlové, otočné, plné, D+M</t>
  </si>
  <si>
    <t>178994215</t>
  </si>
  <si>
    <t>3+2</t>
  </si>
  <si>
    <t>108</t>
  </si>
  <si>
    <t>76613-R03</t>
  </si>
  <si>
    <t>Ozn. T503 - Dřevěné dveře 700x2100 mm, HPL, vnitřní bezpolodrážkové, jednokřídlové, otočné, plné, D+M</t>
  </si>
  <si>
    <t>1953267508</t>
  </si>
  <si>
    <t>3+7</t>
  </si>
  <si>
    <t>109</t>
  </si>
  <si>
    <t>76613-R04</t>
  </si>
  <si>
    <t>Ozn. T504 - Dřevěné dveře 700x2100 mm, HPL, vnitřní bezpolodrážkové, jednokřídlové, otočné, plné, D+M</t>
  </si>
  <si>
    <t>1938284169</t>
  </si>
  <si>
    <t>1+1</t>
  </si>
  <si>
    <t>110</t>
  </si>
  <si>
    <t>76613-R05</t>
  </si>
  <si>
    <t>Ozn. T505 - Dřevěné dveře 700x2100 mm, HPL, vnitřní bezpolodrážkové, jednokřídlové, posuvné na zeď, plné, D+M</t>
  </si>
  <si>
    <t>-2033250417</t>
  </si>
  <si>
    <t>Viz. PD stavební část - výrobky PSV, výkresy půdorysu 1.PP - 3.NP a Tech.zpr.</t>
  </si>
  <si>
    <t>-včetně příslušenství</t>
  </si>
  <si>
    <t>4+2</t>
  </si>
  <si>
    <t>111</t>
  </si>
  <si>
    <t>76613-R06</t>
  </si>
  <si>
    <t>Ozn. T506 - Dřevěné dveře 800x2100 mm, HPL, vnitřní bezpolodrážkové, jednokřídlové, posuvné na zeď, plné, D+M</t>
  </si>
  <si>
    <t>774249796</t>
  </si>
  <si>
    <t>2+2</t>
  </si>
  <si>
    <t>112</t>
  </si>
  <si>
    <t>76613-R07</t>
  </si>
  <si>
    <t>Ozn. T507 - Dřevěné dveře 800x2100 mm, HPL, vnitřní bezpolodrážkové, jednokřídlové, otočné, plné, D+M</t>
  </si>
  <si>
    <t>-1820395860</t>
  </si>
  <si>
    <t>2+4</t>
  </si>
  <si>
    <t>113</t>
  </si>
  <si>
    <t>76613-R08</t>
  </si>
  <si>
    <t>Ozn. T508 - Dřevěné dveře 800x2100 mm, HPL, vnitřní bezpolodrážkové, jednokřídlové, otočné, plné, neprůzvučné, D+M</t>
  </si>
  <si>
    <t>174780343</t>
  </si>
  <si>
    <t>114</t>
  </si>
  <si>
    <t>76613-R09</t>
  </si>
  <si>
    <t>Ozn. T509 - Dřevěné dveře 800x2100 mm, HPL, vnitřní bezpolodrážkové, jednokřídlové, otočné, plné, el. otvírač, D+M</t>
  </si>
  <si>
    <t>487721539</t>
  </si>
  <si>
    <t>2+0</t>
  </si>
  <si>
    <t>115</t>
  </si>
  <si>
    <t>76613-R10</t>
  </si>
  <si>
    <t>Ozn. T510 - Dřevěné dveře 800x2100 mm, HPL, vnitřní bezpolodrážkové, jednokřídlové, otočné, plné, el. otvírač, D+M</t>
  </si>
  <si>
    <t>1054381982</t>
  </si>
  <si>
    <t>6+4</t>
  </si>
  <si>
    <t>116</t>
  </si>
  <si>
    <t>76613-R20</t>
  </si>
  <si>
    <t>Ozn. T520 - Kuchyňská linka - atyp 2000x600x2100 mm, spodní a horní skříňky, D+M</t>
  </si>
  <si>
    <t>166565029</t>
  </si>
  <si>
    <t xml:space="preserve">Viz. PD stavební část - výrobky PSV (truhlářské vybavení), výkresy půdorysu 3.NP  a Tech.zpr. </t>
  </si>
  <si>
    <t>Podrobný popis viz PD interier</t>
  </si>
  <si>
    <t>- vyrobeno z kompaktních desek HPL</t>
  </si>
  <si>
    <t>- včetně kování, kotevních prvků atd.</t>
  </si>
  <si>
    <t>- včetně vestavných spotřebičů</t>
  </si>
  <si>
    <t>117</t>
  </si>
  <si>
    <t>76613-R21</t>
  </si>
  <si>
    <t>Ozn. T521 - Kuchyňská linka - atyp 2000x600x2100 mm, spodní a horní skříňky, D+M</t>
  </si>
  <si>
    <t>-482125497</t>
  </si>
  <si>
    <t>118</t>
  </si>
  <si>
    <t>76613-R22</t>
  </si>
  <si>
    <t>Ozn. T522 - Kuchyňská linka - atyp 2000x600x2100 mm, spodní a horní skříňky, D+M</t>
  </si>
  <si>
    <t>1221095052</t>
  </si>
  <si>
    <t>119</t>
  </si>
  <si>
    <t>76613-R23</t>
  </si>
  <si>
    <t>Ozn. T523 - Kuchyňská linka - atyp 2000x600x2100 mm, spodní a horní skříňky, D+M</t>
  </si>
  <si>
    <t>1103873561</t>
  </si>
  <si>
    <t>120</t>
  </si>
  <si>
    <t>76613-R24</t>
  </si>
  <si>
    <t>Ozn. T524 - Kuchyňská linka - atyp 2400x600x2100 mm, spodní a horní skříňky, D+M</t>
  </si>
  <si>
    <t>-487135369</t>
  </si>
  <si>
    <t>121</t>
  </si>
  <si>
    <t>76613-R25</t>
  </si>
  <si>
    <t>Ozn. T525 - Kuchyňská linka - atyp 2400x600x2100 mm, spodní a horní skříňky, D+M</t>
  </si>
  <si>
    <t>-761040466</t>
  </si>
  <si>
    <t>122</t>
  </si>
  <si>
    <t>76613-R26</t>
  </si>
  <si>
    <t>Ozn. T526 - Kuchyňská linka - atyp (2525+1600)x600x2100 mm, spodní a horní skříňky, D+M</t>
  </si>
  <si>
    <t>-2147390716</t>
  </si>
  <si>
    <t>123</t>
  </si>
  <si>
    <t>76613-R27</t>
  </si>
  <si>
    <t>Ozn. T527 - Vestavná skříň - atyp s nástavcem, 3000x600x1600 mm, D+M</t>
  </si>
  <si>
    <t>114076984</t>
  </si>
  <si>
    <t>124</t>
  </si>
  <si>
    <t>76613-R28</t>
  </si>
  <si>
    <t>Ozn. T528 - Vestavná skříň - atyp s nástavcem, 2500x600x1800 mm, D+M</t>
  </si>
  <si>
    <t>1994084604</t>
  </si>
  <si>
    <t>766.b</t>
  </si>
  <si>
    <t>truhlářské protipožární</t>
  </si>
  <si>
    <t>125</t>
  </si>
  <si>
    <t>76693-R01</t>
  </si>
  <si>
    <t>Ozn. T550 - Dřevěné dveře 800x2100 mm s PO, HPL, vnitřní bezpolodrážkové, jednokřídlové, otočné, plné, el.otvírač, D+M</t>
  </si>
  <si>
    <t>2050456883</t>
  </si>
  <si>
    <t>Viz. PD stavební část - výrobky PSV, výkresy půdorysu 1.PP - 3.NP  a Tech.zpr.</t>
  </si>
  <si>
    <t>126</t>
  </si>
  <si>
    <t>76693-R02</t>
  </si>
  <si>
    <t>Ozn. T551 - Dřevěné dveře 800x2100 mm s PO, HPL, vnitřní bezpolodrážkové, jednokřídlové, otočné, plné, kouřotěsné, D+M</t>
  </si>
  <si>
    <t>737765441</t>
  </si>
  <si>
    <t>767</t>
  </si>
  <si>
    <t>Konstrukce zámečnické</t>
  </si>
  <si>
    <t>127</t>
  </si>
  <si>
    <t>998767203</t>
  </si>
  <si>
    <t>Přesun hmot procentní pro zámečnické konstrukce v objektech v do 24 m</t>
  </si>
  <si>
    <t>1012599174</t>
  </si>
  <si>
    <t>767.a</t>
  </si>
  <si>
    <t>zámečnické vnitřní - výplně otvorů</t>
  </si>
  <si>
    <t>128</t>
  </si>
  <si>
    <t>76703-R01</t>
  </si>
  <si>
    <t>Ozn. Z501 - Ocelová lisovaná zárubeň 700/2100 mm, pro dodatečnou montáž, do zděné stěny tl.125 mm pro dveře jednokřídlové posuvné, D+M</t>
  </si>
  <si>
    <t>741623639</t>
  </si>
  <si>
    <t>Viz. PD stavební část - výrobky PSV (zámečnické vnitřní) , výkresy půdorysu , 3.NP  a Tech.zpr.</t>
  </si>
  <si>
    <t>-včetně příslušenství a nátěrů</t>
  </si>
  <si>
    <t>8+6</t>
  </si>
  <si>
    <t>129</t>
  </si>
  <si>
    <t>76703-R02</t>
  </si>
  <si>
    <t>Ozn. Z502 - Ocelová lisovaná zárubeň 700/2100 mm, pro dodatečnou montáž, do zděné stěny tl.125 mm pro dveře jednokřídlové posuvné, D+M</t>
  </si>
  <si>
    <t>1866806905</t>
  </si>
  <si>
    <t>1+0</t>
  </si>
  <si>
    <t>130</t>
  </si>
  <si>
    <t>76703-R03</t>
  </si>
  <si>
    <t>Ozn. Z503 - Ocelová lisovaná zárubeň 800/2100 mm, pro dodatečnou montáž, do zděné stěny tl.150 mm pro dveře jednokřídlové bezpolodrážkové otočné, D+M</t>
  </si>
  <si>
    <t>1662709275</t>
  </si>
  <si>
    <t>Viz. PD stavební část - výrobky PSV (zámečnické vnitřní) , výkresy půdorysu 3.NP  a Tech.zpr.</t>
  </si>
  <si>
    <t>4+4</t>
  </si>
  <si>
    <t>131</t>
  </si>
  <si>
    <t>76703-R04</t>
  </si>
  <si>
    <t>Ozn. Z504 - Ocelová lisovaná zárubeň 700/2100 mm, pro dodatečnou montáž, do zděné stěny tl.150 mm pro dveře jednokřídlové posuvné, D+M</t>
  </si>
  <si>
    <t>21983829</t>
  </si>
  <si>
    <t>132</t>
  </si>
  <si>
    <t>76703-R05</t>
  </si>
  <si>
    <t>Ozn. Z505 - Ocelová lisovaná zárubeň 800/2100 mm, pro dodatečnou montáž, do zděné stěny tl.150 mm pro dveře jednokřídlové bezpolodrážkové otočné, D+M</t>
  </si>
  <si>
    <t>-1804348519</t>
  </si>
  <si>
    <t>133</t>
  </si>
  <si>
    <t>76703-R06</t>
  </si>
  <si>
    <t>Ozn. Z506 - Ocelová lisovaná zárubeň 800/2100 mm, pro dodatečnou montáž, do zděné stěny tl.150 mm pro dveře jednokřídlové posuvné,  D+M</t>
  </si>
  <si>
    <t>549942889</t>
  </si>
  <si>
    <t>134</t>
  </si>
  <si>
    <t>76703-R07</t>
  </si>
  <si>
    <t>Ozn. Z507 - Ocelová lisovaná zárubeň 800/2100 mm, pro dodatečnou montáž, do zděné stěny tl.200 mm pro dveře jednokřídlové bezpolodrážkové otočné, D+M</t>
  </si>
  <si>
    <t>1232675553</t>
  </si>
  <si>
    <t>135</t>
  </si>
  <si>
    <t>76703-R08</t>
  </si>
  <si>
    <t>Ozn. Z508 - Ocelová lisovaná zárubeň 800/2100 mm, pro dodatečnou montáž, do zděné stěny tl.200 mm pro dveře jednokřídlové bezpolodrážkové otočné, el. otvírač, D+M</t>
  </si>
  <si>
    <t>826242814</t>
  </si>
  <si>
    <t>7+5</t>
  </si>
  <si>
    <t>767.b</t>
  </si>
  <si>
    <t>zámečnické vnitřní protipožární</t>
  </si>
  <si>
    <t>136</t>
  </si>
  <si>
    <t>76733-R01</t>
  </si>
  <si>
    <t>Ozn. Z550 - Ocelová lisovaná zárubeň 800x2100 mm, pro dodatečnou montáž, do zděné stěny tl.200 mm pro dveře jednokřídlové bezpolodrážkové kouřotěsné otočné s PO, el. otvírač,  D+M</t>
  </si>
  <si>
    <t>-1566027715</t>
  </si>
  <si>
    <t>137</t>
  </si>
  <si>
    <t>76733-R02</t>
  </si>
  <si>
    <t>Ozn. Z551 - Ocelová lisovaná zárubeň 800x2100 mm, pro dodatečnou montáž, do zděné stěny tl.200 mm pro dveře jednokřídlové bezpolodrážkové kouřotěsné otočné s PO, D+M</t>
  </si>
  <si>
    <t>948443579</t>
  </si>
  <si>
    <t>767.e</t>
  </si>
  <si>
    <t>ostatní</t>
  </si>
  <si>
    <t>222</t>
  </si>
  <si>
    <t>76749-R51</t>
  </si>
  <si>
    <t>Ozn.O551 - Ovládací systém předokenních fasádních žaluzií pro 3.NP, Podrobný popis viz PD, D+M</t>
  </si>
  <si>
    <t>soubor</t>
  </si>
  <si>
    <t>-988449569</t>
  </si>
  <si>
    <t>Viz. PD stavební část - výrobky PSV (ostatní), výkresy půdorysu 3.NP a techn.zpr.</t>
  </si>
  <si>
    <t xml:space="preserve">- včetně příslušenství </t>
  </si>
  <si>
    <t>138</t>
  </si>
  <si>
    <t>76749-R52</t>
  </si>
  <si>
    <t>Ozn.O552 - Sestava předokenních žaluzií s el. ovládaním, (SV fasáda), 35550 x 1800 mm, montáž do stávající galerie, Podrobný popis viz PD, D+M</t>
  </si>
  <si>
    <t>1087410144</t>
  </si>
  <si>
    <t>139</t>
  </si>
  <si>
    <t>76749-R53</t>
  </si>
  <si>
    <t>Ozn.O553 - Sestava předokenních žaluzií s el. ovládaním, (SV fasáda), 8375 x 1800 mm, montáž do stávající galerie, Podrobný popis viz PD, D+M</t>
  </si>
  <si>
    <t>-414257948</t>
  </si>
  <si>
    <t>140</t>
  </si>
  <si>
    <t>76749-R54</t>
  </si>
  <si>
    <t>Ozn.O554 - Sestava předokenních žaluzií s el. ovládaním, (SV fasáda), 8375 x 1800 mm, montáž do stávající galerie, Podrobný popis viz PD, D+M</t>
  </si>
  <si>
    <t>-1765100511</t>
  </si>
  <si>
    <t>141</t>
  </si>
  <si>
    <t>76749-R55</t>
  </si>
  <si>
    <t>Ozn.O555 - Sestava předokenních žaluzií s el. ovládaním, (SV fasáda), 35550 x 1800 mm, montáž do stávající galerie, Podrobný popis viz PD, D+M</t>
  </si>
  <si>
    <t>1646847541</t>
  </si>
  <si>
    <t>142</t>
  </si>
  <si>
    <t>76749-R56</t>
  </si>
  <si>
    <t>Ozn.O556 - Sestava předokenních žaluzií s el. ovládaním, (SV fasáda), 16200 x 1800 mm, montáž do stávající galerie, Podrobný popis viz PD, D+M</t>
  </si>
  <si>
    <t>-1862837781</t>
  </si>
  <si>
    <t>143</t>
  </si>
  <si>
    <t>76749-R57</t>
  </si>
  <si>
    <t>Ozn.O557 - Sestava předokenních žaluzií s el. ovládaním, (SV fasáda), 8300 x 1800 mm, montáž do stávající galerie, Podrobný popis viz PD, D+M</t>
  </si>
  <si>
    <t>1645229070</t>
  </si>
  <si>
    <t>144</t>
  </si>
  <si>
    <t>76749-R01</t>
  </si>
  <si>
    <t>Ozn.O501 - Dveřní hliníková oboustranná větrací mřížka s rámečkem 325x225 mm, D+M</t>
  </si>
  <si>
    <t>-1981888559</t>
  </si>
  <si>
    <t>145</t>
  </si>
  <si>
    <t>76749-R02</t>
  </si>
  <si>
    <t>Ozn.O502 - Dveřní hliníková oboustranná větrací mřížka s rámečkem 425x225 mm, D+M</t>
  </si>
  <si>
    <t>29620264</t>
  </si>
  <si>
    <t>146</t>
  </si>
  <si>
    <t>76749-R03</t>
  </si>
  <si>
    <t>Ozn.O503- Podlahový přechodový profil ve tvaru T, šířky 25 mm , D+M</t>
  </si>
  <si>
    <t>1428738030</t>
  </si>
  <si>
    <t>20,1*1,05</t>
  </si>
  <si>
    <t>147</t>
  </si>
  <si>
    <t>76749-R04</t>
  </si>
  <si>
    <t>Ozn.O504 - Bezudržbový profil z ušlechtilé ocele pro dilatace keramických podlahových krytin, v=10 mm, D+M</t>
  </si>
  <si>
    <t>811412762</t>
  </si>
  <si>
    <t>7,7*1,05</t>
  </si>
  <si>
    <t>148</t>
  </si>
  <si>
    <t>76749-R05</t>
  </si>
  <si>
    <t>Ozn.O505 - Přechodový rohový profil pro aplikaci mezi podlahu a obklad, podlahu a soklz z tvrdého PVC s požlabkem r = 18 mm, D+M</t>
  </si>
  <si>
    <t>254935955</t>
  </si>
  <si>
    <t>180,0*1,05</t>
  </si>
  <si>
    <t>149</t>
  </si>
  <si>
    <t>76749-R06</t>
  </si>
  <si>
    <t>Ozn.O506 - Dvoudílný pružný napojovací profil pro připojení obkladů ke sprchovým vaničkám, D+M</t>
  </si>
  <si>
    <t>-1891480451</t>
  </si>
  <si>
    <t>44,0*1,05</t>
  </si>
  <si>
    <t>76749-R07</t>
  </si>
  <si>
    <t>Ozn.O507 - Zakončovací lišta pro PVC v návazností na omítku, D+M</t>
  </si>
  <si>
    <t>2009383739</t>
  </si>
  <si>
    <t>560,0*1,05</t>
  </si>
  <si>
    <t>151</t>
  </si>
  <si>
    <t>76749-R08</t>
  </si>
  <si>
    <t>Ozn.O508  - Systém generálního klíče ( SGK) včetně cylindrických vložek , D+M</t>
  </si>
  <si>
    <t>1200620198</t>
  </si>
  <si>
    <t>60 vložek</t>
  </si>
  <si>
    <t>- vložky po 10 klíčích</t>
  </si>
  <si>
    <t>152</t>
  </si>
  <si>
    <t>76749-R09</t>
  </si>
  <si>
    <t>Ozn.O509 - Plastový dutinkový vnitřní okenní parapet s čelní hranou, D+M</t>
  </si>
  <si>
    <t>-787266635</t>
  </si>
  <si>
    <t>102,0*1,05</t>
  </si>
  <si>
    <t>153</t>
  </si>
  <si>
    <t>76749-R10</t>
  </si>
  <si>
    <t>Ozn.O510 - Skříň nerezová s prosklenými dvířky pro osazení 1 ks přenosných hasicích přístrojů 350x700 mm, D+M</t>
  </si>
  <si>
    <t>-1431811806</t>
  </si>
  <si>
    <t>154</t>
  </si>
  <si>
    <t>76749-R11</t>
  </si>
  <si>
    <t>Ozn.O511 - Značení jednotlivých druhů médií na kazetách rastrového podhledu, D+M</t>
  </si>
  <si>
    <t>-1214246924</t>
  </si>
  <si>
    <t>polepy kruhového půdorysu</t>
  </si>
  <si>
    <t>155</t>
  </si>
  <si>
    <t>76749-R12</t>
  </si>
  <si>
    <t>Ozn.O512 - Nástěnné zrcadlo 600x800 mm, D+M</t>
  </si>
  <si>
    <t>514293369</t>
  </si>
  <si>
    <t>156</t>
  </si>
  <si>
    <t>76749-R13</t>
  </si>
  <si>
    <t>Ozn.O513 - Nástěnné zrcadlo 900x1000 mm, D+M</t>
  </si>
  <si>
    <t>656637687</t>
  </si>
  <si>
    <t>157</t>
  </si>
  <si>
    <t>76749-R14</t>
  </si>
  <si>
    <t>Ozn.O514 - Nástěnné zrcadlo 1000x1000 mm, D+M</t>
  </si>
  <si>
    <t>-938540365</t>
  </si>
  <si>
    <t>158</t>
  </si>
  <si>
    <t>76749-R15</t>
  </si>
  <si>
    <t>Ozn.O515 - Dveřní zarážka na zeď pr. 40 mm, D+M</t>
  </si>
  <si>
    <t>-1284513235</t>
  </si>
  <si>
    <t>159</t>
  </si>
  <si>
    <t>76749-R16</t>
  </si>
  <si>
    <t>Ozn.O516 - Podlahový elektroinstalační kanál, D+M</t>
  </si>
  <si>
    <t>kpl</t>
  </si>
  <si>
    <t>193126182</t>
  </si>
  <si>
    <t>dvoukomorový kanál - 2,15 m</t>
  </si>
  <si>
    <t>podlahová krabice - 1 ks</t>
  </si>
  <si>
    <t>Svislý ohyb - 1 ks</t>
  </si>
  <si>
    <t>Prokabelování ve stěně - 1,0 m</t>
  </si>
  <si>
    <t>Stěnová krabice - 1 ks</t>
  </si>
  <si>
    <t>160</t>
  </si>
  <si>
    <t>76749-R17</t>
  </si>
  <si>
    <t>Ozn.O517 - Lepená grafika velká, D+M</t>
  </si>
  <si>
    <t>188365229</t>
  </si>
  <si>
    <t>161</t>
  </si>
  <si>
    <t>76749-R18</t>
  </si>
  <si>
    <t>Ozn.O518 - Dveřní piktogram, D+M</t>
  </si>
  <si>
    <t>-174402892</t>
  </si>
  <si>
    <t>162</t>
  </si>
  <si>
    <t>76749-R19</t>
  </si>
  <si>
    <t>Ozn.O519 - Popisová dveřní tabulka s jmenovkami 148x210 mm, D+M</t>
  </si>
  <si>
    <t>444742920</t>
  </si>
  <si>
    <t>163</t>
  </si>
  <si>
    <t>76749-R20</t>
  </si>
  <si>
    <t>Ozn.O520 - Ocelová revizní dvířka do zděné stěny 200x200 mm, D+M</t>
  </si>
  <si>
    <t>-260655666</t>
  </si>
  <si>
    <t>164</t>
  </si>
  <si>
    <t>76749-R21</t>
  </si>
  <si>
    <t>Ozn.O521 - Ocelová revizní dvířka do zděné stěny 300x300 mm, D+M</t>
  </si>
  <si>
    <t>814500940</t>
  </si>
  <si>
    <t>165</t>
  </si>
  <si>
    <t>76749-R22</t>
  </si>
  <si>
    <t>Ozn.O522 - Ocelová revizní dvířka do zděné stěny 300x300 mm s požární odolností, kouřotěsné, D+M</t>
  </si>
  <si>
    <t>1434154351</t>
  </si>
  <si>
    <t>166</t>
  </si>
  <si>
    <t>76749-R23</t>
  </si>
  <si>
    <t>Ozn.O523 - Vnitřní podlahový profil pro objektové dilatace do PVC, D+M</t>
  </si>
  <si>
    <t>212767655</t>
  </si>
  <si>
    <t>(13,5+3,6)*1,05</t>
  </si>
  <si>
    <t>167</t>
  </si>
  <si>
    <t>76749-R24</t>
  </si>
  <si>
    <t>Ozn.O524 - Vnitřní dilatační profily pro stěny, D+M</t>
  </si>
  <si>
    <t>-1130664249</t>
  </si>
  <si>
    <t>26,0*1,05</t>
  </si>
  <si>
    <t>168</t>
  </si>
  <si>
    <t>76749-R25</t>
  </si>
  <si>
    <t>Ozn.O525 - Vnitřní dilatační profily pro stropy, D+M</t>
  </si>
  <si>
    <t>2056238085</t>
  </si>
  <si>
    <t>17,1*1,05</t>
  </si>
  <si>
    <t>169</t>
  </si>
  <si>
    <t>76749-R26</t>
  </si>
  <si>
    <t>Ozn.O526 - Dilatační profil pro vnitřní omítky, rovné plochy, D+M</t>
  </si>
  <si>
    <t>-704643998</t>
  </si>
  <si>
    <t>150,0*1,05</t>
  </si>
  <si>
    <t>170</t>
  </si>
  <si>
    <t>76749-R27</t>
  </si>
  <si>
    <t>Ozn.O527 - Dilatační profil pro vnitřní omítky, kouty, D+M</t>
  </si>
  <si>
    <t>232196379</t>
  </si>
  <si>
    <t>170,0*1,05</t>
  </si>
  <si>
    <t>767.f</t>
  </si>
  <si>
    <t>hliníkové vnitřní</t>
  </si>
  <si>
    <t>171</t>
  </si>
  <si>
    <t>76770-R501</t>
  </si>
  <si>
    <t>Ozn. E501 - Vnitřní hliníková prosklená stěna, rámový systém, 3325x3100, jednokř. otočné dveře 900/2100 mm, včetně rozšiřovacího profilu a prokotvení do stropu, SDK příčka v.600 mm, zvukověizolační, D+M</t>
  </si>
  <si>
    <t>-1838112744</t>
  </si>
  <si>
    <t>Viz. PD stavební část - výrobky PSV (hliníkové vnitřní), výkresy půdorysu 3.NP a techn.zpr.</t>
  </si>
  <si>
    <t xml:space="preserve">- včetně příslušenství a doplňků </t>
  </si>
  <si>
    <t>767.g</t>
  </si>
  <si>
    <t>hliníkové vnitřní protipožární</t>
  </si>
  <si>
    <t>172</t>
  </si>
  <si>
    <t>76783-R01</t>
  </si>
  <si>
    <t>Ozn. E521 - Vnitřní protipožární hliníková prosklená stěna 2000x3000+700 mm, dveře dvoukřídl. otevír. 900+900/2100 mm, plná výplň z SDK nad podhledem, D+M</t>
  </si>
  <si>
    <t>-496084038</t>
  </si>
  <si>
    <t>Viz. PD stavební část - výrobky PSV (hliníkové vnitřní protipožární), výkresy půdorysu 3.NP a techn.zpr.</t>
  </si>
  <si>
    <t>771</t>
  </si>
  <si>
    <t>Podlahy z dlaždic keramických</t>
  </si>
  <si>
    <t>173</t>
  </si>
  <si>
    <t>771574223</t>
  </si>
  <si>
    <t>Montáž podlah keramických z dekorů lepených flexibilním lepidlem do 12 ks/m2</t>
  </si>
  <si>
    <t>-1196938673</t>
  </si>
  <si>
    <t>174</t>
  </si>
  <si>
    <t>59761_R04</t>
  </si>
  <si>
    <t>Dlaždice keramické 300/300 mm, slinutý střep, neglazované, protiskluz R10/B, Podrobný popis viz PD interiér</t>
  </si>
  <si>
    <t>-647560865</t>
  </si>
  <si>
    <t>Viz. PD stavební část - výkresy půdorysu 3.NP a Tech.zpr.</t>
  </si>
  <si>
    <t>Viz PD interiér - výkresy půdorysu 3.NP a Tech.zpr.</t>
  </si>
  <si>
    <t>53,22*1,1 'Přepočtené koeficientem množství</t>
  </si>
  <si>
    <t>175</t>
  </si>
  <si>
    <t>771574115</t>
  </si>
  <si>
    <t>Montáž podlah keramických hladkých lepených flexibilním lepidlem do 25 ks/m2</t>
  </si>
  <si>
    <t>-1483003474</t>
  </si>
  <si>
    <t>176</t>
  </si>
  <si>
    <t>59761_R5</t>
  </si>
  <si>
    <t>Dlaždice keramické 200/200 mm, slinutý střep, neglazované, protiskluz R10/A, Podrobný popis viz PD interiér</t>
  </si>
  <si>
    <t>-696540351</t>
  </si>
  <si>
    <t>4,9*1,1 'Přepočtené koeficientem množství</t>
  </si>
  <si>
    <t>177</t>
  </si>
  <si>
    <t>771574174</t>
  </si>
  <si>
    <t>Montáž podlah keramických velkoformátových z dekorů lepených flexibilním lepidlem do 6 ks/m2</t>
  </si>
  <si>
    <t>-1316560657</t>
  </si>
  <si>
    <t>178</t>
  </si>
  <si>
    <t>59761_R07</t>
  </si>
  <si>
    <t>Dlaždice keramické velkoformátové 450/450 mm, slinutý střep, neglazované, protiskluz R10/B, Podrobný popis viz PD interier</t>
  </si>
  <si>
    <t>-592123221</t>
  </si>
  <si>
    <t>67,013*1,2 'Přepočtené koeficientem množství</t>
  </si>
  <si>
    <t>179</t>
  </si>
  <si>
    <t>771579191</t>
  </si>
  <si>
    <t>Příplatek k montáži podlah keramických lepených flexibilním lepidlem za plochu do 5 m2</t>
  </si>
  <si>
    <t>-1755191146</t>
  </si>
  <si>
    <t>300x300 mm</t>
  </si>
  <si>
    <t>200x200 mm</t>
  </si>
  <si>
    <t>450x450 mm</t>
  </si>
  <si>
    <t>180</t>
  </si>
  <si>
    <t>771591191</t>
  </si>
  <si>
    <t>Příplatek k podlahám za diagonální kladení dlažby</t>
  </si>
  <si>
    <t>-198017902</t>
  </si>
  <si>
    <t>181</t>
  </si>
  <si>
    <t>771111_R1</t>
  </si>
  <si>
    <t>Vysátí podkladu před pokládkou dlažby</t>
  </si>
  <si>
    <t>-636798118</t>
  </si>
  <si>
    <t>Dlažba</t>
  </si>
  <si>
    <t>"viz pol.771574223:" 53,220</t>
  </si>
  <si>
    <t>"viz pol,771574115:" 4,900</t>
  </si>
  <si>
    <t>"viz pol.771574174:" 67,013</t>
  </si>
  <si>
    <t>182</t>
  </si>
  <si>
    <t>771591111</t>
  </si>
  <si>
    <t>Nátěr penetrační na podlahu</t>
  </si>
  <si>
    <t>-65717143</t>
  </si>
  <si>
    <t>183</t>
  </si>
  <si>
    <t>998771203</t>
  </si>
  <si>
    <t>Přesun hmot procentní pro podlahy z dlaždic v objektech v do 24 m</t>
  </si>
  <si>
    <t>-1937858878</t>
  </si>
  <si>
    <t>776</t>
  </si>
  <si>
    <t>Podlahy povlakové</t>
  </si>
  <si>
    <t>184</t>
  </si>
  <si>
    <t>776411112</t>
  </si>
  <si>
    <t>Montáž obvodových soklíků výšky do 100 mm</t>
  </si>
  <si>
    <t>-2083484863</t>
  </si>
  <si>
    <t>Viz. PD stavební část - výkresy půdorysu 3.NP a Techn.zpr.</t>
  </si>
  <si>
    <t>Viz. PD stavební část - tabulky podlah a PD interier</t>
  </si>
  <si>
    <t>"m.č.3009b:" (24,55+7,725)*2-1,8-0,8*5-2,0</t>
  </si>
  <si>
    <t>"m.č.3009c:" (27,875+9,45)*2-1,8-0,8*7-2,0-3,325</t>
  </si>
  <si>
    <t>"m.č.3031:" (3,81+4,05)*2-0,8*2-0,6*2</t>
  </si>
  <si>
    <t>"m.č.3034:" (4,05+4,05)*2-0,8*2</t>
  </si>
  <si>
    <t>"m.č.3037:" (4,05+7,85+0,25+0,45*2)*2-0,8*2</t>
  </si>
  <si>
    <t>"m.č.3040:" (4,06+7,85)*2-0,8*2</t>
  </si>
  <si>
    <t>"m.č.3064:" (1,6+3,825)*2-0,8</t>
  </si>
  <si>
    <t>s tištěným dekorem</t>
  </si>
  <si>
    <t>"m.č.3010:" (5,3+8,0)*2-0,8*3</t>
  </si>
  <si>
    <t>"m.č.3011:" (4,85+3,05+0,45*2)*2-0,8-0,7</t>
  </si>
  <si>
    <t>"m.č.3013:" (4,85+2,75)*2-0,8-0,7</t>
  </si>
  <si>
    <t>"m.č.3015:" (6,175+6,0+0,125)*2-0,8-0,7</t>
  </si>
  <si>
    <t>"m.č.3018:" (2,16+1,8)*2-0,8*2-0,7*2</t>
  </si>
  <si>
    <t>"m.č.3021:" (5,81+4,05+0,25)*2-0,8</t>
  </si>
  <si>
    <t>"m.č.3022:" (1,91+1,8)*2-0,8*2-0,7*2</t>
  </si>
  <si>
    <t>"m.č.3025:" (5,935+4,05+0,125+0,25)*2-0,8</t>
  </si>
  <si>
    <t>"m.č.3026:" (2,1+1,8)*2-0,8*2-0,7*2</t>
  </si>
  <si>
    <t>"m.č.3029:" (7,175+4,05+0,125+0,45*2)*2-0,8</t>
  </si>
  <si>
    <t>"m.č.3043:" (2,1+1,8)*2-0,8*2-0,7*2</t>
  </si>
  <si>
    <t>"m.č.3046:" (7,175+4,05+0,125+0,45*2)*2-0,8</t>
  </si>
  <si>
    <t>"m.č.3047:" (1,91+1,8)*2-0,8*2-0,7*2</t>
  </si>
  <si>
    <t>"m.č.3050:" (5,935+4,05+0,125+0,25)*2-0,8</t>
  </si>
  <si>
    <t>"m.č.3051:" (2,01+1,8)*2-0,8*2-0,7*2</t>
  </si>
  <si>
    <t>"m.č.3054:" (5,935+4,05+0,125+0,25)*2-0,8</t>
  </si>
  <si>
    <t>"m.č.3055:" (5,925+6,0+0,125)*2-0,8-0,7</t>
  </si>
  <si>
    <t>"m.č.3058:" (3,75+8,0+1,7+0,25)*2-0,8*3</t>
  </si>
  <si>
    <t>"m.č.3059:" (4,85+3,05+0,45*2)*2-0,8-0,7</t>
  </si>
  <si>
    <t>"m.č.3061:" (4,85+2,75)*2-0,8-0,7</t>
  </si>
  <si>
    <t>"m.č.3063:" (7,15+8,3+0,7+0,25)*2-3,325</t>
  </si>
  <si>
    <t>185</t>
  </si>
  <si>
    <t>776221111</t>
  </si>
  <si>
    <t>Lepení pásů z PVC standardním lepidlem</t>
  </si>
  <si>
    <t>-1872321298</t>
  </si>
  <si>
    <t>186</t>
  </si>
  <si>
    <t>284122-R1</t>
  </si>
  <si>
    <t xml:space="preserve">Vysocezátěžová homogenní vinylová podlahová krytina v rolích, tl. 2 mm, s povrch. úpravou tvrzenou laserem, kluznost R10, kročejová neprůzvučnost 8dB </t>
  </si>
  <si>
    <t>-2111528903</t>
  </si>
  <si>
    <t>Podrobný popis viz skladba podlah a PD interier</t>
  </si>
  <si>
    <t>Podlaha</t>
  </si>
  <si>
    <t>230,4</t>
  </si>
  <si>
    <t>Soklík</t>
  </si>
  <si>
    <t>202,965*0,1</t>
  </si>
  <si>
    <t>250,697*1,1 'Přepočtené koeficientem množství</t>
  </si>
  <si>
    <t>187</t>
  </si>
  <si>
    <t>284122-R2</t>
  </si>
  <si>
    <t>Zátěžová heterogenní vinylová povlaková krytina, s tištěným dekorem, v rolích, tl. 2 mm, s povrch. úpravou tvrzenou laserem, kluznost R10, kročejová neprůzvučnost 8dB</t>
  </si>
  <si>
    <t>-1583429086</t>
  </si>
  <si>
    <t xml:space="preserve">Podrobný popis viz skladba podlah a PD interier </t>
  </si>
  <si>
    <t>394,773</t>
  </si>
  <si>
    <t>338,535*0,1</t>
  </si>
  <si>
    <t>428,627*1,1 'Přepočtené koeficientem množství</t>
  </si>
  <si>
    <t>188</t>
  </si>
  <si>
    <t>776111311</t>
  </si>
  <si>
    <t>Vysátí podkladu povlakových podlah</t>
  </si>
  <si>
    <t>512026189</t>
  </si>
  <si>
    <t>podlahy:</t>
  </si>
  <si>
    <t>625,173</t>
  </si>
  <si>
    <t>189</t>
  </si>
  <si>
    <t>776520-R2</t>
  </si>
  <si>
    <t>Podkladní plastový rohový profil pro vytvoření fabionu o poloměru r=30mm-dodávka+montáž</t>
  </si>
  <si>
    <t>266772965</t>
  </si>
  <si>
    <t>soklíky</t>
  </si>
  <si>
    <t>541,500</t>
  </si>
  <si>
    <t>190</t>
  </si>
  <si>
    <t>776223112</t>
  </si>
  <si>
    <t>Spoj povlakových podlahovin z PVC svařováním za studena</t>
  </si>
  <si>
    <t>-279358320</t>
  </si>
  <si>
    <t>541,500*0,1</t>
  </si>
  <si>
    <t>podlahy</t>
  </si>
  <si>
    <t>625,173*1,6</t>
  </si>
  <si>
    <t>192</t>
  </si>
  <si>
    <t>77652-R2</t>
  </si>
  <si>
    <t>Profil pro ukončení PVC soklu v návaznosti na omítku, D+M</t>
  </si>
  <si>
    <t>-895169285</t>
  </si>
  <si>
    <t>541,500-1,0</t>
  </si>
  <si>
    <t>193</t>
  </si>
  <si>
    <t>77652-R3</t>
  </si>
  <si>
    <t>Podlahy spárování polyeuretánovým tmelem - horní hrana soklu</t>
  </si>
  <si>
    <t>645473786</t>
  </si>
  <si>
    <t>194</t>
  </si>
  <si>
    <t>776121321</t>
  </si>
  <si>
    <t>Vodou ředitelná penetrace savého podkladu povlakových podlah neředěná</t>
  </si>
  <si>
    <t>-1379724067</t>
  </si>
  <si>
    <t>195</t>
  </si>
  <si>
    <t>776141121</t>
  </si>
  <si>
    <t>Vyrovnání podkladu povlakových podlah stěrkou pevnosti 30 MPa tl 3 mm</t>
  </si>
  <si>
    <t>2103301725</t>
  </si>
  <si>
    <t>196</t>
  </si>
  <si>
    <t>776991121</t>
  </si>
  <si>
    <t>Základní čištění nově položených podlahovin vysátím a setřením vlhkým mopem</t>
  </si>
  <si>
    <t>-256922856</t>
  </si>
  <si>
    <t>197</t>
  </si>
  <si>
    <t>776991141</t>
  </si>
  <si>
    <t>Pastování a leštění podlahovin ručně</t>
  </si>
  <si>
    <t>721329450</t>
  </si>
  <si>
    <t>198</t>
  </si>
  <si>
    <t>998776203</t>
  </si>
  <si>
    <t>Přesun hmot procentní pro podlahy povlakové v objektech v do 24 m</t>
  </si>
  <si>
    <t>243330386</t>
  </si>
  <si>
    <t>781</t>
  </si>
  <si>
    <t>Dokončovací práce - obklady</t>
  </si>
  <si>
    <t>199</t>
  </si>
  <si>
    <t>781474113</t>
  </si>
  <si>
    <t>Montáž obkladů vnitřních keramických hladkých do 19 ks/m2 lepených flexibilním lepidlem</t>
  </si>
  <si>
    <t>-848787048</t>
  </si>
  <si>
    <t>"m.č.3032:" (3,81+3,25)*2*2,8-0,8*2,1-0,7*2,1-0,6*2,1*2+0,9*2,225*2+0,1*0,9-0,9*2,8*2-2,2*2,8+0,9*2,8*2+2,2*2,8</t>
  </si>
  <si>
    <t>"m.č.3033:" (1,5*2+0,9)*2,6-0,7*2,1+0,9*2,6</t>
  </si>
  <si>
    <t>"m.č.3035:" (4,05+3,25)*2*2,8-0,8*2,1-0,7*2,1+0,9*2*2,225+0,1*0,9-0,9*2,8*2-2,2*2,8+0,9*2,8*2+2,2*2,8</t>
  </si>
  <si>
    <t>"m.č.3036:" (1,85*2+0,9)*2,6-0,7*2,1+0,9*2,6</t>
  </si>
  <si>
    <t>"m.č.3038:" (4,05+3,7)*2*2,8-0,8*2,1-0,7*2,1+0,9*2*2,225+0,1*0,9-0,9*2,8*2-3,7*2,8+0,9*2,8*2+3,7*2,8</t>
  </si>
  <si>
    <t>"m.č.3039:" (0,9+1,5*2)*2,6-0,7*2,1+0,9*2,6</t>
  </si>
  <si>
    <t>"m.č.3041:" (4,06+3,7)*2*2,8-0,8*2,1-0,7*2,1+0,9*2*2,225+0,1*0,9-0,9*2,8*2-3,7*2,8+0,9*2,8*2+3,7*2,8</t>
  </si>
  <si>
    <t>"m.č.3042:" (0,9+1,5*2)*2,6-0,7*2,1+0,9*2,6</t>
  </si>
  <si>
    <t>"m.č.3032:" 0,9*2,8*2+2,2*2,8</t>
  </si>
  <si>
    <t>"m.č.3033:" 0,9*2,6</t>
  </si>
  <si>
    <t>"m.č.3035:" 0,9*2,8*2+2,2*2,8</t>
  </si>
  <si>
    <t>"m.č.3036:" 0,9*2,6</t>
  </si>
  <si>
    <t>"m.č.3038:" 0,9*2,8*2+3,7*2,8</t>
  </si>
  <si>
    <t>"m.č.3039:" 0,9*2,6</t>
  </si>
  <si>
    <t>"m.č.3041:" 0,9*2,8*2+3,7*2,8</t>
  </si>
  <si>
    <t>"m.č.3042:" 0,9*2,6</t>
  </si>
  <si>
    <t>59702-R00</t>
  </si>
  <si>
    <t>Obkladačky jednobarevné matné 200/400 mm, Podrobný popis viz PD interiér</t>
  </si>
  <si>
    <t>-226340659</t>
  </si>
  <si>
    <t>685,662*1,1 'Přepočtené koeficientem množství</t>
  </si>
  <si>
    <t>201</t>
  </si>
  <si>
    <t>781474251</t>
  </si>
  <si>
    <t>Montáž obkladů vnitřních keramických listel výšky do 65 mm lepených flexibilním lepidlem</t>
  </si>
  <si>
    <t>951698290</t>
  </si>
  <si>
    <t>"m.č.3012:" (2,2+1,85)*2-0,7</t>
  </si>
  <si>
    <t>"m.č.3014:" (2,2+1,85)*2-1,85+2*0,3-0,7</t>
  </si>
  <si>
    <t>"m.č.3016:" (1,8+1,0)*2-0,7*2</t>
  </si>
  <si>
    <t>"m.č.3017:" (1,8+1,45)*2-0,7</t>
  </si>
  <si>
    <t>"m.č.3019:" (1,525+2,4)*2-0,7</t>
  </si>
  <si>
    <t>"m.č.3020:" (1,0+1,8)*2-0,7*2</t>
  </si>
  <si>
    <t>"m.č.3020a:" (0,9+1,65)*2-0,7</t>
  </si>
  <si>
    <t>"m.č.3023:" (1,8+1,8)*2-0,7</t>
  </si>
  <si>
    <t>"m.č.3024:" (1,0+1,8)*2-0,7*2</t>
  </si>
  <si>
    <t>"m.č.3024a:" (0,9+1,65)*2-0,7</t>
  </si>
  <si>
    <t>"m.č.3027:" (2,2+1,8)*2-0,8+2*0,3-0,7</t>
  </si>
  <si>
    <t>"m.č.3028:" (1,5+1,8)*2-0,7*2</t>
  </si>
  <si>
    <t>"m.č.3028a:" (1,0+1,65)*2-0,7</t>
  </si>
  <si>
    <t>"m.č.3044:" (2,2+1,8)*2-0,8+2*0,3-0,7</t>
  </si>
  <si>
    <t>"m.č.3045:" (1,5+1,8)*2-0,7*2</t>
  </si>
  <si>
    <t>"m.č.3045a:" (1,0+1,65)*2-0,7</t>
  </si>
  <si>
    <t>"m.č.3048:" (1,8+1,8)*2-0,7</t>
  </si>
  <si>
    <t>"m.č.3049:" (1,0+1,8)*2-0,7*2</t>
  </si>
  <si>
    <t>"m.č.3049a:" (0,9+1,65)*2-0,7</t>
  </si>
  <si>
    <t>"m.č.3052:" (2,0+1,8)*2-0,7</t>
  </si>
  <si>
    <t>"m.č.3056:" (1,2+1,8)*2-0,7*2</t>
  </si>
  <si>
    <t>"m.č.3057:" (1,6+1,8)*2-0,7</t>
  </si>
  <si>
    <t>"m.č.3060:" (2,2+1,85)*2-0,7</t>
  </si>
  <si>
    <t>"m.č.3062:" (2,2+1,85)*2-1,85+2*0,3-0,7</t>
  </si>
  <si>
    <t>202</t>
  </si>
  <si>
    <t>59761-R01</t>
  </si>
  <si>
    <t>Listela hladká keramická šíře 20 mm, Podrobký popis viz PD</t>
  </si>
  <si>
    <t>603768304</t>
  </si>
  <si>
    <t>134,45*1,1 'Přepočtené koeficientem množství</t>
  </si>
  <si>
    <t>203</t>
  </si>
  <si>
    <t>781419191</t>
  </si>
  <si>
    <t>Příplatek k montáži obkladů vnitřních keramických hladkých za plochu do 10 m2</t>
  </si>
  <si>
    <t>847369031</t>
  </si>
  <si>
    <t>200x400 mm</t>
  </si>
  <si>
    <t>"m.č.3033:" (1,5*2+0,9)*2,6-0,7*2,1</t>
  </si>
  <si>
    <t>"m.č.3039:" (0,9+1,5*2)*2,6-0,7*2,1</t>
  </si>
  <si>
    <t>"m.č.3042:" (0,9+1,5*2)*2,6-0,7*2,1</t>
  </si>
  <si>
    <t>204</t>
  </si>
  <si>
    <t>781494111</t>
  </si>
  <si>
    <t>Plastové profily rohové lepené flexibilním lepidlem</t>
  </si>
  <si>
    <t>-1403936289</t>
  </si>
  <si>
    <t>"m.č.3008:" 2,8</t>
  </si>
  <si>
    <t>"m.č.3014:" 1,85</t>
  </si>
  <si>
    <t>"m.č.3027:" 0,8+1,8</t>
  </si>
  <si>
    <t>"m.č.3032:" 2,8*2+2,1*2+0,1+0,9*2</t>
  </si>
  <si>
    <t>"m.č.3035:" 2,8+2,1*2+0,1+0,9*2</t>
  </si>
  <si>
    <t>"m.č.3036:" 2,6</t>
  </si>
  <si>
    <t>"m.č.3038:" 2,8+2,1*2+0,1+0,9*2</t>
  </si>
  <si>
    <t>"m.č.3041:" 2,8+2,1*2+0,1+0,9*2</t>
  </si>
  <si>
    <t>"m.č.3044:" 1,8+0,8</t>
  </si>
  <si>
    <t>"m.č.3062:" 1,85</t>
  </si>
  <si>
    <t>205</t>
  </si>
  <si>
    <t>781494211</t>
  </si>
  <si>
    <t>Plastové profily vanové lepené flexibilním lepidlem</t>
  </si>
  <si>
    <t>585045578</t>
  </si>
  <si>
    <t>"m.č.3012:" 0,9*2</t>
  </si>
  <si>
    <t>"m.č.3014:" 0,9*2</t>
  </si>
  <si>
    <t>"m.č.3017:" 0,9*2</t>
  </si>
  <si>
    <t>"m.č.3019:" 0,9*2</t>
  </si>
  <si>
    <t>"m.č.3023:" 0,9*2</t>
  </si>
  <si>
    <t>"m.č.3027:" 0,9*2</t>
  </si>
  <si>
    <t>"m.č.3032:" 0,9*6</t>
  </si>
  <si>
    <t>"m.č.3035:" 0,9*6</t>
  </si>
  <si>
    <t>"m.č.3038:" 0,9*6</t>
  </si>
  <si>
    <t>"m.č.3041:" 0,9*6</t>
  </si>
  <si>
    <t>"m.č.3044:" 0,9*2</t>
  </si>
  <si>
    <t>"m.č.3048:" 0,9*2</t>
  </si>
  <si>
    <t>"m.č.3052:" 0,9*2</t>
  </si>
  <si>
    <t>"m.č.3057:" 0,9*2</t>
  </si>
  <si>
    <t>"m.č.3060:" 0,9*2</t>
  </si>
  <si>
    <t>"m.č.3062:" 0,9*2</t>
  </si>
  <si>
    <t>206</t>
  </si>
  <si>
    <t>781495111</t>
  </si>
  <si>
    <t>Nátěr penetrační na stěnu</t>
  </si>
  <si>
    <t>290991191</t>
  </si>
  <si>
    <t>Viz. PD stavební část - výkresy půdorysu 3.NP, výkresy řezů A-F a Tech.zpr.</t>
  </si>
  <si>
    <t>"pol. 781474113:" 685,662</t>
  </si>
  <si>
    <t>"pol. 781474251:" 134,450*0,02</t>
  </si>
  <si>
    <t>207</t>
  </si>
  <si>
    <t>771591115</t>
  </si>
  <si>
    <t>Podlahy spárování silikonem</t>
  </si>
  <si>
    <t>-1747911717</t>
  </si>
  <si>
    <t>Viz. PD stavební část - výkresy půdorysu 1.PP-3.NP, výkresy řezů A-F a Tech.zpr.</t>
  </si>
  <si>
    <t>Podlahy s dlažbou a obkladem - koutový profil - ze dvou strán</t>
  </si>
  <si>
    <t>"m.č.3008:" (3,225+1,6)*2-0,8</t>
  </si>
  <si>
    <t>"m.č.3014:" (2,2+1,85)*2-0,7</t>
  </si>
  <si>
    <t>"m.č.3027:" (2,2+1,8)*2-0,7</t>
  </si>
  <si>
    <t>"m.č.3032:" (3,81+3,25)*2-0,8-0,7-0,6*2</t>
  </si>
  <si>
    <t>"m.č.3033:" (1,5+0,9)*2-0,7</t>
  </si>
  <si>
    <t>"m.č.3035:" (4,05+3,25)*2-0,8-0,7</t>
  </si>
  <si>
    <t>"m.č.3036:" (1,85+0,9)*2-0,7</t>
  </si>
  <si>
    <t>"m.č.3038:" (4,05+3,7)*2-0,8-0,7</t>
  </si>
  <si>
    <t>"m.č.3039:" (0,9+1,5)*2-0,7</t>
  </si>
  <si>
    <t>"m.č.3041:" (4,06+3,7)*2-0,8-0,7</t>
  </si>
  <si>
    <t>"m.č.3042:" (0,9+1,5)*2-0,7</t>
  </si>
  <si>
    <t>"m.č.3044:" (2,2+1,8)*2-0,8</t>
  </si>
  <si>
    <t>"m.č.3062:" (2,2+1,85)*2-0,7</t>
  </si>
  <si>
    <t>215,74*2 'Přepočtené koeficientem množství</t>
  </si>
  <si>
    <t>208</t>
  </si>
  <si>
    <t>771591116</t>
  </si>
  <si>
    <t>Podlahy spárování epoxidem</t>
  </si>
  <si>
    <t>-1450465450</t>
  </si>
  <si>
    <t>"m.č.3008:" 2,8*5</t>
  </si>
  <si>
    <t>"m.č.3012:" 2,8*4</t>
  </si>
  <si>
    <t>"m.č.3014:" 2,8*2+1,0*2</t>
  </si>
  <si>
    <t>"m.č.3016:" 2,8*4</t>
  </si>
  <si>
    <t>"m.č.3017:" 2,8*4</t>
  </si>
  <si>
    <t>"m.č.3019:" 2,8*4</t>
  </si>
  <si>
    <t>"m.č.3020:" 2,6*4</t>
  </si>
  <si>
    <t>"m.č.3020a:" 2,6*4</t>
  </si>
  <si>
    <t>"m.č.3023:" 2,8*4</t>
  </si>
  <si>
    <t>"m.č.3024:" 2,6*4</t>
  </si>
  <si>
    <t>"m.č.3024a:" 2,6*4</t>
  </si>
  <si>
    <t>"m.č.3027:" 2,8*3+1,0</t>
  </si>
  <si>
    <t>"m.č.3028:" 2,6*4</t>
  </si>
  <si>
    <t>"m.č.3028a:" 2,6*4</t>
  </si>
  <si>
    <t>"m.č.3032:" 2,8*6+2,1*2</t>
  </si>
  <si>
    <t>"m.č.3033:" 2,6*4</t>
  </si>
  <si>
    <t>"m.č.3035:" 2,8*5+2,1*2</t>
  </si>
  <si>
    <t>"m.č.3036:" 2,6*5</t>
  </si>
  <si>
    <t>"m.č.3038:" 2,8*5+2,1*2</t>
  </si>
  <si>
    <t>"m.č.3039:" 2,6*4</t>
  </si>
  <si>
    <t>"m.č.3041:" 2,8*5+2,1*2</t>
  </si>
  <si>
    <t>"m.č.3042:" 2,6*4</t>
  </si>
  <si>
    <t>"m.č.3044:" 2,8*3+1,0</t>
  </si>
  <si>
    <t>"m.č.3045:" 2,6*4</t>
  </si>
  <si>
    <t>"m.č.3045a:" 2,6*4</t>
  </si>
  <si>
    <t>"m.č.3048:" 2,8*4</t>
  </si>
  <si>
    <t>"m.č.3049:" 2,6*4</t>
  </si>
  <si>
    <t>"m.č.3049a:" 2,6*4</t>
  </si>
  <si>
    <t>"m.č.3052:" 2,8*4</t>
  </si>
  <si>
    <t>"m.č.3056:" 2,8*4</t>
  </si>
  <si>
    <t>"m.č.3057:" 2,8*4</t>
  </si>
  <si>
    <t>"m.č.3060:" 2,8*4</t>
  </si>
  <si>
    <t>"m.č.3062:" 2,8*2+1,0*2</t>
  </si>
  <si>
    <t>209</t>
  </si>
  <si>
    <t>998781203</t>
  </si>
  <si>
    <t>Přesun hmot procentní pro obklady keramické v objektech v do 24 m</t>
  </si>
  <si>
    <t>-272428984</t>
  </si>
  <si>
    <t>783</t>
  </si>
  <si>
    <t>Dokončovací práce - nátěry</t>
  </si>
  <si>
    <t>210</t>
  </si>
  <si>
    <t>783826_R1</t>
  </si>
  <si>
    <t>Nátěr N6 - Černý nátěr stropu a rozvodů nad volně visícím podhledem, D+M</t>
  </si>
  <si>
    <t>588289723</t>
  </si>
  <si>
    <t>Viz PD stavební část - výkresy půdorysu 1.PP-3.NP, výkresy řezů A-F a Tech.zpr.</t>
  </si>
  <si>
    <t>Strop a SDK stěna nad AL stěnou</t>
  </si>
  <si>
    <t>"m.č.3063:" 53,6+3,33*0,6</t>
  </si>
  <si>
    <t>784</t>
  </si>
  <si>
    <t>Dokončovací práce - malby a tapety</t>
  </si>
  <si>
    <t>211</t>
  </si>
  <si>
    <t>784171001</t>
  </si>
  <si>
    <t>Olepování vnitřních ploch páskou v místnostech výšky do 3,80 m</t>
  </si>
  <si>
    <t>-636498848</t>
  </si>
  <si>
    <t>"m.č.3009a:" (3,95+2,825)*2+(2,2+3,825)*2</t>
  </si>
  <si>
    <t>"m.č.3009b:" (2,2+3,825)*2+(1,8+2,8)*2</t>
  </si>
  <si>
    <t>"m.č.3009c:" (2,2+3,825)*2+(1,8+2,8)*2</t>
  </si>
  <si>
    <t>"m.č.3010:" (3,5+1,8)*2</t>
  </si>
  <si>
    <t>"m.č.3011:" ((4,85+3,05)+1,8*2)*2</t>
  </si>
  <si>
    <t>"m.č.3013:" (2,75+1,8)*2</t>
  </si>
  <si>
    <t>"m.č.3014:" (1,85+1,8)*</t>
  </si>
  <si>
    <t>"m.č.3015:" (6,175+1,8)*2</t>
  </si>
  <si>
    <t>"m.č.3021:" (5,235+1,8)*2</t>
  </si>
  <si>
    <t>"m.č.3025:" (5,935+1,8)*2</t>
  </si>
  <si>
    <t>"m.č.3027:" (0,8+1,8)*2</t>
  </si>
  <si>
    <t>"m.č.3029:" ((7,175+4,05)+1,8*2)*2</t>
  </si>
  <si>
    <t>"m.č.3044:" (0,8+1,8)*2</t>
  </si>
  <si>
    <t>"m.č.3046:" ((7,175+4,05)+1,8*2)*2</t>
  </si>
  <si>
    <t>"m.č.3050:" (5,935+1,8)*2</t>
  </si>
  <si>
    <t>"m.č.3054:" (5,935+1,8)*2</t>
  </si>
  <si>
    <t>"m.č.3055:" (5,925+1,8)*2</t>
  </si>
  <si>
    <t>"m.č.3058:" (3,75+1,8)*2</t>
  </si>
  <si>
    <t>"m.č.3059:" ((7,85+3,05)+1,8*2)*2</t>
  </si>
  <si>
    <t>"m.č.3061:" (2,75+1,8)*2</t>
  </si>
  <si>
    <t>"m.č.3062:" (1,85+1,8)*2</t>
  </si>
  <si>
    <t>"m.č.3063:" (6,75+1,8)*2+(3,325+3,825)*2</t>
  </si>
  <si>
    <t>212</t>
  </si>
  <si>
    <t>581248380</t>
  </si>
  <si>
    <t>páska maskovací krepová pro malířské potřeby š 50mm</t>
  </si>
  <si>
    <t>1595940467</t>
  </si>
  <si>
    <t>360,28*1,05 'Přepočtené koeficientem množství</t>
  </si>
  <si>
    <t>213</t>
  </si>
  <si>
    <t>784171101</t>
  </si>
  <si>
    <t>Zakrytí vnitřních podlah včetně pozdějšího odkrytí</t>
  </si>
  <si>
    <t>1008025227</t>
  </si>
  <si>
    <t>214</t>
  </si>
  <si>
    <t>784171111</t>
  </si>
  <si>
    <t>Zakrytí vnitřních ploch stěn v místnostech výšky do 3,80 m</t>
  </si>
  <si>
    <t>1596650389</t>
  </si>
  <si>
    <t>215</t>
  </si>
  <si>
    <t>581248440</t>
  </si>
  <si>
    <t>fólie pro malířské potřeby zakrývací tl 25µ 4x5m</t>
  </si>
  <si>
    <t>-1867758341</t>
  </si>
  <si>
    <t>993,544*1,05 'Přepočtené koeficientem množství</t>
  </si>
  <si>
    <t>216</t>
  </si>
  <si>
    <t>78421-R07</t>
  </si>
  <si>
    <t>Nátěr N2 - Malba disprezní omyvatalná, vysoce kryjící, ze  směsí za mokra výborně otěruvzdorných, třída otěru 3, povrch matný, 1x penetrační nátěr, 2x vrchní nátěr neředěný, D+M</t>
  </si>
  <si>
    <t>-731395363</t>
  </si>
  <si>
    <t>"m.č.3009a:" (4,45+1,55)*3,825</t>
  </si>
  <si>
    <t>"m.č.3009b:" (24,56+7,8+6,025+22,55+1,8)*3,825</t>
  </si>
  <si>
    <t>"m.č.3009c:" (27,95+9,45+1,55+0,6)*2*3,825-3,325*3,825-2,0*3,825-1,8*2,8+4,0</t>
  </si>
  <si>
    <t>"m.č.3010:" (5,3+8,3)*2*3,825-3,5*1,8+4,0</t>
  </si>
  <si>
    <t>"m.č.3011:" (4,85+3,05)*2*3,825-(4,85+3,05)*1,8+4,0</t>
  </si>
  <si>
    <t>"m.č.3013:" (4,85+2,75)*2*3,825-2,75*1,8+4,0</t>
  </si>
  <si>
    <t>"m.č.3015:" (6,175+6,0+0,125)*2*3,825-6,175*1,8+4,0</t>
  </si>
  <si>
    <t>"m.č.3018:" (2,16+1,8)*2*3,825</t>
  </si>
  <si>
    <t>"m.č.3021:" (5,81+4,05+0,25)*2*3,825-5,235*1,8+4,0</t>
  </si>
  <si>
    <t>"m.č.3022:" (1,91+1,8)*2*3,825</t>
  </si>
  <si>
    <t>"m.č.3025:" (5,935+4,05+0,125+0,25)*2*3,825-5,935*1,8+4,0</t>
  </si>
  <si>
    <t>"m.č.3026:" (2,1+1,8)*2*3,825</t>
  </si>
  <si>
    <t>"m.č.3029:" (7,175+4,05+0,125)*2*3,825-(7,175+4,05)*1,8+4,0</t>
  </si>
  <si>
    <t>"m.č.3043:" (2,1+1,8)*2*3,825</t>
  </si>
  <si>
    <t>"m.č.3046:" (7,175+4,05+0,125)*2*3,825-(7,175+4,05)*1,8+4,0</t>
  </si>
  <si>
    <t>"m.č.3047:" (1,91+1,8)*2*3,825</t>
  </si>
  <si>
    <t>"m.č.3050:" (5,935+4,35+0,125+0,25)*2*3,825-5,935*1,8+4,0</t>
  </si>
  <si>
    <t>"m.č.3051:" (2,01+1,8)*2*3,825</t>
  </si>
  <si>
    <t>"m.č.3054:" (5,935+4,05+0,25+0,125)*2*3,825-5,935*1,8+4,0</t>
  </si>
  <si>
    <t>"m.č.3055:" (5,925+6,0+0,125)*2*3,825-5,925*1,8+4,0</t>
  </si>
  <si>
    <t>"m.č.3058:" (3,75+8,0+1,7+0,25)*2*3,825-3,75*1,8+4,0</t>
  </si>
  <si>
    <t>"m.č.3059:" (4,85+3,05)*2*3,825-(7,85+3,05)*1,8+4,0</t>
  </si>
  <si>
    <t>"m.č.3061:" (4,85+2,75)*2*3,825-2,75*1,8+4,0</t>
  </si>
  <si>
    <t>"m.č.3063:" (7,15+8,3+0,7+0,25)*2*3,825-6,75*1,8+4,0</t>
  </si>
  <si>
    <t>"m.č.3064:" (1,6+3,825)*2*3,825</t>
  </si>
  <si>
    <t>odpočet tapet</t>
  </si>
  <si>
    <t>-_612341321</t>
  </si>
  <si>
    <t>217</t>
  </si>
  <si>
    <t>78421-R1</t>
  </si>
  <si>
    <t>Nátěr N1 - Vysocé kvalitní polyeuretanový akrylový lak difuzní, tř.oděru za mokra 1, v místnostech výšky do 3,80 m, 1x penetrace, 2x vrchní nátěr neředěný, D+M</t>
  </si>
  <si>
    <t>1402747971</t>
  </si>
  <si>
    <t>"m.č.3031:" (3,81+4,05)*2*2,7</t>
  </si>
  <si>
    <t>"m.č.3034:" (4,05+4,05)*2*2,7</t>
  </si>
  <si>
    <t>"m.č.3037:" (4,05+7,85+0,25)*2*2,7</t>
  </si>
  <si>
    <t>"m.č.3040:" (4,06+7,85)*2*2,7</t>
  </si>
  <si>
    <t>218</t>
  </si>
  <si>
    <t>784211063</t>
  </si>
  <si>
    <t>Příplatek k cenám 1x maleb ze směsí za mokra otěruvzdorných za barevnou malbu středně sytého odstínu</t>
  </si>
  <si>
    <t>-60719430</t>
  </si>
  <si>
    <t>"m.č.3009b:" (22,55+5,95)*3,0</t>
  </si>
  <si>
    <t>"m.č.3009c:" (22,55+7,65)*3,0</t>
  </si>
  <si>
    <t>219</t>
  </si>
  <si>
    <t>784211065</t>
  </si>
  <si>
    <t>Příplatek k cenám 1x maleb ze směsí za mokra otěruvzdorných za barevnou malbu v sytém odstínu</t>
  </si>
  <si>
    <t>-73577547</t>
  </si>
  <si>
    <t>"m.č.3031:" 3,81*2,7</t>
  </si>
  <si>
    <t>"m.č.3034:" 4,05*3,7</t>
  </si>
  <si>
    <t>"m.č.3037:" 4,05*3,7</t>
  </si>
  <si>
    <t>"m.č.3040:" 4,06*3,7</t>
  </si>
  <si>
    <t>220</t>
  </si>
  <si>
    <t>784511025</t>
  </si>
  <si>
    <t>Lepení vinylových vzorovaných tapet na stěny výšky do 3,00 m</t>
  </si>
  <si>
    <t>810204726</t>
  </si>
  <si>
    <t>221</t>
  </si>
  <si>
    <t>62468004</t>
  </si>
  <si>
    <t>tapeta vinylová vzorovaná raport 530mm</t>
  </si>
  <si>
    <t>2131635151</t>
  </si>
  <si>
    <t>160,127*1,15 'Přepočtené koeficientem množství</t>
  </si>
  <si>
    <t>D1_01_3c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</si>
  <si>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</si>
  <si>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</si>
  <si>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</si>
  <si>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</si>
  <si>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</si>
  <si>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</si>
  <si>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POVLAKU</t>
  </si>
  <si>
    <t>KS</t>
  </si>
  <si>
    <t>-384454044</t>
  </si>
  <si>
    <t>Součet</t>
  </si>
  <si>
    <t>PBR1PA5454</t>
  </si>
  <si>
    <t>MONTÁŽ PROTIPOŽÁRNÍ BANDÁŽE</t>
  </si>
  <si>
    <t>559771230</t>
  </si>
  <si>
    <t>PBR1PA5456</t>
  </si>
  <si>
    <t>MONTÁŽ PROTIPOŽÁRNÍ MANŽETY (rozměr dělitelné bandáže 10000 mm) montáž celého desetimetrového dělitelného návinu</t>
  </si>
  <si>
    <t>-1089549105</t>
  </si>
  <si>
    <t>PBR1TMEL</t>
  </si>
  <si>
    <t>MONTÁŽ PROTIPOŽÁRNÍHO TMELU</t>
  </si>
  <si>
    <t>2020929383</t>
  </si>
  <si>
    <t>PBR1PENA</t>
  </si>
  <si>
    <t>MONTÁŽ PROTIPOŽÁRNÍ PĚNY</t>
  </si>
  <si>
    <t>-1699629951</t>
  </si>
  <si>
    <t>PBR100PENA</t>
  </si>
  <si>
    <t>požární pěna pro kabely, kovové trubky a plastové trubky do DN 50 v 300 ml tubách</t>
  </si>
  <si>
    <t>-1643821455</t>
  </si>
  <si>
    <t>PBR100tmel</t>
  </si>
  <si>
    <t>požární tmel pro kovové trubky v 310 ml tubách</t>
  </si>
  <si>
    <t>-150196657</t>
  </si>
  <si>
    <t>PBR100NÁT</t>
  </si>
  <si>
    <t>požární povlak na desky z min. plsti 140 kg/m2 - balení 17,5 kg</t>
  </si>
  <si>
    <t>1329290216</t>
  </si>
  <si>
    <t>PBR300man</t>
  </si>
  <si>
    <t>požární bandáž na kov. potrubí s hořlavou izolací (rozměr dělitelné bandáže 10000 x 125 x 2 mm )</t>
  </si>
  <si>
    <t>-2145033154</t>
  </si>
  <si>
    <t>PBR500man</t>
  </si>
  <si>
    <t>požární manžeta na hoř. potrubí (rozměr dělitelné bandáže 10000 mm) dodávka desetimetrového dělitelného návinu</t>
  </si>
  <si>
    <t>-1211778284</t>
  </si>
  <si>
    <t>PBR100ozn</t>
  </si>
  <si>
    <t>označení protipožární ucpávky z obou stran požár. kce</t>
  </si>
  <si>
    <t>-980724507</t>
  </si>
  <si>
    <t>PBR1ozn</t>
  </si>
  <si>
    <t>Montáž označení protipožární ucpávky z obou stran požár. kce</t>
  </si>
  <si>
    <t>-1033112760</t>
  </si>
  <si>
    <t>PBR100EVAK12</t>
  </si>
  <si>
    <t>označení únikových cest fotoluminiscenční značkou (únikové dveře)</t>
  </si>
  <si>
    <t>761306211</t>
  </si>
  <si>
    <t>PBR100EVAK2</t>
  </si>
  <si>
    <t>označení únikových cest fotoluminiscenční značkou (únik vpravo)</t>
  </si>
  <si>
    <t>1300227869</t>
  </si>
  <si>
    <t>PBR100EVAK3</t>
  </si>
  <si>
    <t>označení únikových cest fotoluminiscenční značkou (únik vlevo)</t>
  </si>
  <si>
    <t>533038726</t>
  </si>
  <si>
    <t>PBR1EVAK</t>
  </si>
  <si>
    <t>MONTÁŽ EVAKUAČNÍCH ZNAČEK</t>
  </si>
  <si>
    <t>1414394589</t>
  </si>
  <si>
    <t>30+20+20</t>
  </si>
  <si>
    <t>429vztr1200</t>
  </si>
  <si>
    <t>závěsný materiál - dodávka</t>
  </si>
  <si>
    <t>ks</t>
  </si>
  <si>
    <t>-2020157870</t>
  </si>
  <si>
    <t>429chlr1101</t>
  </si>
  <si>
    <t>závěsný materiál - MONTÁŽE</t>
  </si>
  <si>
    <t>kS</t>
  </si>
  <si>
    <t>801688500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</si>
  <si>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</si>
  <si>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</si>
  <si>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</si>
  <si>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</si>
  <si>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</si>
  <si>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-1613429633</t>
  </si>
  <si>
    <t>PBR1PHP</t>
  </si>
  <si>
    <t>MONTÁŽ PHP</t>
  </si>
  <si>
    <t>-136762356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</si>
  <si>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</si>
  <si>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</si>
  <si>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</si>
  <si>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</si>
  <si>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</si>
  <si>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</si>
  <si>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</si>
  <si>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</si>
  <si>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</si>
  <si>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</si>
  <si>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</si>
  <si>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</si>
  <si>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D1_01_4a - Vytápění</t>
  </si>
  <si>
    <t>Ing. Šverák, Ing. Klus</t>
  </si>
  <si>
    <t>713 - Izolace tepelné</t>
  </si>
  <si>
    <t xml:space="preserve">    D1 - Potrubí v podlaze</t>
  </si>
  <si>
    <t xml:space="preserve">    D2 - Potrubí pod stropem a volně vedené</t>
  </si>
  <si>
    <t>733 - Rozvod potrubí</t>
  </si>
  <si>
    <t xml:space="preserve">    D3 - Potrubí v podlaze nebo ve stěně</t>
  </si>
  <si>
    <t xml:space="preserve">    D4 - Potrubí vedené volně</t>
  </si>
  <si>
    <t>734 - Armatury</t>
  </si>
  <si>
    <t xml:space="preserve">    D5 - REGULAČNÍ UZEL VZT JEDNOTKY (17.001) OHŘEV: (8,4 kW)</t>
  </si>
  <si>
    <t>735 - Otopné plochy</t>
  </si>
  <si>
    <t xml:space="preserve">    D6 - Desková otopná tělesa</t>
  </si>
  <si>
    <t xml:space="preserve">    D7 - Trubková otopná tělesa</t>
  </si>
  <si>
    <t xml:space="preserve">    D8 - Termostatické hlavice, připojovací šroubení</t>
  </si>
  <si>
    <t>767 - Konstrukce zámečnické</t>
  </si>
  <si>
    <t>783 - Nátěry</t>
  </si>
  <si>
    <t>900 - Ostatní položky</t>
  </si>
  <si>
    <t>D1</t>
  </si>
  <si>
    <t>Potrubí v podlaze</t>
  </si>
  <si>
    <t>713-1</t>
  </si>
  <si>
    <t>Potrubní pouzdra z pěnového polyetylenu s uzavřenou buněčnou strukturou vnitř.prům 15, tl. 9mm (lepené)</t>
  </si>
  <si>
    <t>bm</t>
  </si>
  <si>
    <t>Obsaženo ve výkresech: D1.01.4a-05, D1.01.4a-06</t>
  </si>
  <si>
    <t>501,00</t>
  </si>
  <si>
    <t>713-2</t>
  </si>
  <si>
    <t>Potrubní pouzdra z pěnového polyetylenu s uzavřenou buněčnou strukturou vnitř.prům 18, tl. 9mm (lepené)</t>
  </si>
  <si>
    <t>103,00</t>
  </si>
  <si>
    <t>713-3</t>
  </si>
  <si>
    <t>Potrubní pouzdra z pěnového polyetylenu s uzavřenou buněčnou strukturou vnitř.prům 22, tl. 9mm (lepené)</t>
  </si>
  <si>
    <t>141,00</t>
  </si>
  <si>
    <t>713-4</t>
  </si>
  <si>
    <t>Potrubní pouzdra z pěnového polyetylenu s uzavřenou buněčnou strukturou vnitř.prům 28, tl. 9mm (lepené)</t>
  </si>
  <si>
    <t>256,00</t>
  </si>
  <si>
    <t>D2</t>
  </si>
  <si>
    <t>Potrubí pod stropem a volně vedené</t>
  </si>
  <si>
    <t>7130</t>
  </si>
  <si>
    <t>Potrubní pouzdra s Al-polepem prům.až 28, tl.40 včetně izolace tvarovek Kašírované potrubní izolační pouzdro z kamenné vlny (minerální plsti) pojené organickou pryskyřicí.</t>
  </si>
  <si>
    <t>24,00</t>
  </si>
  <si>
    <t>7130.1</t>
  </si>
  <si>
    <t>Izolace čerpadel</t>
  </si>
  <si>
    <t>1,00</t>
  </si>
  <si>
    <t>713-1.1</t>
  </si>
  <si>
    <t>Izolace armatur</t>
  </si>
  <si>
    <t>3,00</t>
  </si>
  <si>
    <t>713-2.1</t>
  </si>
  <si>
    <t>Lepidlo s citlivostí na tlak</t>
  </si>
  <si>
    <t>5,00</t>
  </si>
  <si>
    <t>713-3.1</t>
  </si>
  <si>
    <t>Čistič pro lepidlo</t>
  </si>
  <si>
    <t>713-4.1</t>
  </si>
  <si>
    <t>upevňovací prvek pro potrubí chlazení - do 35</t>
  </si>
  <si>
    <t>6,00</t>
  </si>
  <si>
    <t>7130.2</t>
  </si>
  <si>
    <t>Kompletní montáž izolace tepelné včetně lepení</t>
  </si>
  <si>
    <t>Přesun hmot pro izolace tepelné, výšky do 6 m</t>
  </si>
  <si>
    <t>733</t>
  </si>
  <si>
    <t>Rozvod potrubí</t>
  </si>
  <si>
    <t>D3</t>
  </si>
  <si>
    <t>Potrubí v podlaze nebo ve stěně</t>
  </si>
  <si>
    <t>733-1</t>
  </si>
  <si>
    <t>Cu potrubí  s lisovanými/pájenými tvarovkami DN12  - 15x1, včetně lisovaných případně pájených tvarovek. V nabídce zohlednit nejmenší dělitelnost dodávky potrubí.</t>
  </si>
  <si>
    <t>Součástí dodávky je uchycení po 1,0m a přechodové kusy pro přerušení elektrochemického článku.</t>
  </si>
  <si>
    <t>385,20</t>
  </si>
  <si>
    <t>733-2</t>
  </si>
  <si>
    <t>Cu potrubí  s lisovanými/pájenými tvarovkami DN15  - 18x1, včetně lisovaných případně pájených tvarovek. V nabídce zohlednit nejmenší dělitelnost dodávky potrubí.</t>
  </si>
  <si>
    <t>78,60</t>
  </si>
  <si>
    <t>733-3</t>
  </si>
  <si>
    <t>Cu potrubí  s lisovanými/pájenými tvarovkami DN20  - 22x1, včetně lisovaných případně pájených tvarovek. V nabídce zohlednit nejmenší dělitelnost dodávky potrubí.</t>
  </si>
  <si>
    <t>108,00</t>
  </si>
  <si>
    <t>733-4</t>
  </si>
  <si>
    <t>Cu potrubí  s lisovanými/pájenými tvarovkami DN25  - 28x1,5, včetně lisovaných případně pájených tvarovek. V nabídce zohlednit nejmenší dělitelnost dodávky potrubí.</t>
  </si>
  <si>
    <t>196,80</t>
  </si>
  <si>
    <t>D4</t>
  </si>
  <si>
    <t>Potrubí vedené volně</t>
  </si>
  <si>
    <t>733-5</t>
  </si>
  <si>
    <t>18,00</t>
  </si>
  <si>
    <t>733-6</t>
  </si>
  <si>
    <t>Tlaková zkouška potrubí do DN 50 (včetně)</t>
  </si>
  <si>
    <t>733-7</t>
  </si>
  <si>
    <t>Požární ucpávka prostupu potrubí do DN32, ucpávka z minerální plsti stup. hoř. A a elastický protipožární tmel; pož.odolnost dle projektu PBŘ</t>
  </si>
  <si>
    <t>P.U. - Označení položky ve výkresech: D1.01.4a-05</t>
  </si>
  <si>
    <t>2,00</t>
  </si>
  <si>
    <t>733-8</t>
  </si>
  <si>
    <t>Ochranná trubka l=0,7m, pro potrubí do DN 32 vč.zapravení</t>
  </si>
  <si>
    <t>Obsaženo ve výkresech: D1.01.4a-05</t>
  </si>
  <si>
    <t>733-9</t>
  </si>
  <si>
    <t>Vrty pro potrubí do DN 32, l=do 500 mm</t>
  </si>
  <si>
    <t>733-10</t>
  </si>
  <si>
    <t>Drážky nebo vedení potrubí v drážce zdiva do 220x100  bez koncového zapravení</t>
  </si>
  <si>
    <t>27,50</t>
  </si>
  <si>
    <t>733-11</t>
  </si>
  <si>
    <t>Hzs - zednické výpomoci</t>
  </si>
  <si>
    <t>hod</t>
  </si>
  <si>
    <t>733-12</t>
  </si>
  <si>
    <t>Kompletní montáž rozvodů potrubí</t>
  </si>
  <si>
    <t>733-13</t>
  </si>
  <si>
    <t>Přesun hmot pro rozvody potrubí, výšky do 20m</t>
  </si>
  <si>
    <t>734</t>
  </si>
  <si>
    <t>Armatury</t>
  </si>
  <si>
    <t>734-1</t>
  </si>
  <si>
    <t>Kohout kulový, -vnitř.z. do DN 25 PN 16 včetně vsuvek</t>
  </si>
  <si>
    <t>KK - Označení položky ve výkresech: D1.01.4a-05, D1.01.4a-06</t>
  </si>
  <si>
    <t>734-2</t>
  </si>
  <si>
    <t>Kohouty plnicí a vypouštěcí do DN 15, PN 16</t>
  </si>
  <si>
    <t>VK - Označení položky ve výkresech: D1.01.4a-05, D1.01.4a-06</t>
  </si>
  <si>
    <t>8,00</t>
  </si>
  <si>
    <t>734-3</t>
  </si>
  <si>
    <t>Automatické odvzdušňovací ventil včetně zpětné klapky do DN15 vč.kohoutu kul.do DN15</t>
  </si>
  <si>
    <t>AOV - Označení položky ve výkresech: D1.01.4a-05, D1.01.4a-06</t>
  </si>
  <si>
    <t>734-4</t>
  </si>
  <si>
    <t>Smyčkový regulační ventil do DN15, s vypouštěním zavitové připojení včetně měření tlaku, průtoku. Do Kvs=3,88m3/h, včetně izolační skořepiny, včetně 2 ks protizávitů</t>
  </si>
  <si>
    <t>VA - Označení položky ve výkresech: D1.01.4a-05, D1.01.4a-06</t>
  </si>
  <si>
    <t>734-5</t>
  </si>
  <si>
    <t>Smyčkový regulační ventil do DN20, s vypouštěním zavitové připojení včetně měření tlaku, průtoku. Do Kvs=5,71m3/h, včetně izolační skořepiny, včetně 2 ks protizávitů</t>
  </si>
  <si>
    <t>D5</t>
  </si>
  <si>
    <t>REGULAČNÍ UZEL VZT JEDNOTKY (17.001) OHŘEV: (8,4 kW)</t>
  </si>
  <si>
    <t>734-6</t>
  </si>
  <si>
    <t>Redukce varná do DN25/20</t>
  </si>
  <si>
    <t>Obsaženo ve výkresech: D1.01.4a-06</t>
  </si>
  <si>
    <t>4,00</t>
  </si>
  <si>
    <t>734-7</t>
  </si>
  <si>
    <t>Čerpadlo jednoduché s elektronickou regulací otáček-s řízením na těle čerpadla s možností volby - konstatní tlak, konstatntní průtok, delta t, Čerpadlo DN25 s elektron.regulací do 0,49m3/h, 2,5m</t>
  </si>
  <si>
    <t xml:space="preserve">včetně montážního příslušenství (převlečné matice, těsnění apod), </t>
  </si>
  <si>
    <t>Ele: l=1A; 50W; 0,46A; 230V; Čerpadlo bez izolace - izolace řešena samostatně</t>
  </si>
  <si>
    <t>Čerpadlo s možností řízení konstantní tlak, konstaní průtok, vybavené možností napojení na MaR.</t>
  </si>
  <si>
    <t>734-8</t>
  </si>
  <si>
    <t>Uzavírací kohout závitový do DN25/16</t>
  </si>
  <si>
    <t>KK - Označení položky ve výkresech: D1.01.4a-06</t>
  </si>
  <si>
    <t>734-9</t>
  </si>
  <si>
    <t>Montáž regulačního ventil s rovnoprocentní charakteristikou s autoritou blížící se 0,3 včetně měření tlaku a průtoku, dp=15kPa, NASTAVITELNÝ v l/h, pohon 0-10V, 24V včetně dodávky protišroubení-2ks-Komplet dodávka MaR</t>
  </si>
  <si>
    <t>734-10</t>
  </si>
  <si>
    <t>Vyvažovací ventil DN 20 , včetně měření tlaku a průtoku včetně izolační skořepiny, tlaková ztráta 3kPa při daném průtoku</t>
  </si>
  <si>
    <t>VA - Označení položky ve výkresech: D1.01.4a-06</t>
  </si>
  <si>
    <t>734-11</t>
  </si>
  <si>
    <t>Filtr DN25 včetně izolačního boxu</t>
  </si>
  <si>
    <t>F - Označení položky ve výkresech: D1.01.4a-06</t>
  </si>
  <si>
    <t>734-12</t>
  </si>
  <si>
    <t>tlakoměr smyčka kohout, + 2 x KK a potrubní zapojení pro měření tlakové diference na filtru</t>
  </si>
  <si>
    <t>734-13</t>
  </si>
  <si>
    <t>Klapka zpětná, závitová DN15, včetně protišroubení 2ks</t>
  </si>
  <si>
    <t>ZK - Označení položky ve výkresech: D1.01.4a-06</t>
  </si>
  <si>
    <t>734-14</t>
  </si>
  <si>
    <t>Nerezové ohebné potrubí AISI 321 L do DN 25 s paralelními vlnkami tl.0,21mm, konec na matici AISI 303, matice mosaz, provozní teplota -10/+90°C, pro napojení výměníku VZT jednotky</t>
  </si>
  <si>
    <t>Včetně montážního příslušenství (převlečné matice, těsnění apod), l=1m</t>
  </si>
  <si>
    <t>734-15</t>
  </si>
  <si>
    <t>Vypouštěcí kohout DN 15</t>
  </si>
  <si>
    <t>VK - Označení položky ve výkresech: D1.01.4a-06</t>
  </si>
  <si>
    <t>734-16</t>
  </si>
  <si>
    <t>Automatický odvzdušňovací ventil  DN 12, uzavírací ventil motýlkový DN 12</t>
  </si>
  <si>
    <t>AOV - Označení položky ve výkresech: D1.01.4a-06</t>
  </si>
  <si>
    <t>734-17</t>
  </si>
  <si>
    <t>Nátrubek varný G 3/8"</t>
  </si>
  <si>
    <t>734-18</t>
  </si>
  <si>
    <t>Tlakoměr + smyčka + kohout DN 10</t>
  </si>
  <si>
    <t>P - Označení položky ve výkresech: D1.01.4a-06</t>
  </si>
  <si>
    <t>734-19</t>
  </si>
  <si>
    <t>Teploměr + jímka</t>
  </si>
  <si>
    <t>T - Označení položky ve výkresech: D1.01.4a-06</t>
  </si>
  <si>
    <t>734-20</t>
  </si>
  <si>
    <t>Zhotovení napojení na páteřní rozvod</t>
  </si>
  <si>
    <t>734-21</t>
  </si>
  <si>
    <t>Vyregulování ventilu</t>
  </si>
  <si>
    <t>734-22</t>
  </si>
  <si>
    <t>Kompletní montáž armatury</t>
  </si>
  <si>
    <t>734-23</t>
  </si>
  <si>
    <t>Přesun hmot pro armatury, výšky do 20m</t>
  </si>
  <si>
    <t>735</t>
  </si>
  <si>
    <t>Otopné plochy</t>
  </si>
  <si>
    <t>D6</t>
  </si>
  <si>
    <t>Desková otopná tělesa</t>
  </si>
  <si>
    <t>735-1</t>
  </si>
  <si>
    <t>deskové otopné těleso 10VK-5100 - RAL 9016 se spodním připojením vč. ventilové vložky M30 x1,5, včetně příslušenství pro upevnění a montáže.</t>
  </si>
  <si>
    <t>10VK-5100 - Označení položky ve výkresech: D1.01.4a-05</t>
  </si>
  <si>
    <t>735-2</t>
  </si>
  <si>
    <t>deskové otopné těleso v hygienickém provedení 20HygieneVK-5080 - RAL 9016 se spodním připojením vč. ventilové vložky M30 x1,5, včetně příslušenství pro upevnění a montáže.</t>
  </si>
  <si>
    <t>20VK-5080 - Označení položky ve výkresech: D1.01.4a-05</t>
  </si>
  <si>
    <t>735-3</t>
  </si>
  <si>
    <t>deskové otopné těleso v hygienickém provedení 20HygieneVK-5090 - RAL 9016 se spodním připojením vč. ventilové vložky M30 x1,5, včetně příslušenství pro upevnění a montáže.</t>
  </si>
  <si>
    <t>20VK-5090 - Označení položky ve výkresech: D1.01.4a-05</t>
  </si>
  <si>
    <t>16,00</t>
  </si>
  <si>
    <t>735-4</t>
  </si>
  <si>
    <t>deskové otopné těleso v hygienickém provedení 20HygieneVK-5100 - RAL 9016 se spodním připojením vč. ventilové vložky M30 x1,5, včetně příslušenství pro upevnění a montáže.</t>
  </si>
  <si>
    <t>20VK-5100 - Označení položky ve výkresech: D1.01.4a-05</t>
  </si>
  <si>
    <t>735-5</t>
  </si>
  <si>
    <t>deskové otopné těleso v hygienickém provedení 20HygieneVK-5120 - RAL 9016 se spodním připojením vč. ventilové vložky M30 x1,5, včetně příslušenství pro upevnění a montáže.</t>
  </si>
  <si>
    <t>20VK-5120 - Označení položky ve výkresech: D1.01.4a-05</t>
  </si>
  <si>
    <t>7,00</t>
  </si>
  <si>
    <t>735-6</t>
  </si>
  <si>
    <t>deskové otopné těleso v pozinkovaném provedení 11VK-Z-5070 - RAL 9016 se spodním připojením vč. ventilové vložky M30 x1,5, včetně příslušenství pro upevnění a montáže.</t>
  </si>
  <si>
    <t>11VK-5070 - Označení položky ve výkresech: D1.01.4a-05</t>
  </si>
  <si>
    <t>D7</t>
  </si>
  <si>
    <t>Trubková otopná tělesa</t>
  </si>
  <si>
    <t>735-7</t>
  </si>
  <si>
    <t>trubkové otopné těleso KLCM-1500x500 - klasické provedení, spodní středové připojení, RAL 9016 včetně montáže, spodního připojení, rohového šroubení, el. topné tyče</t>
  </si>
  <si>
    <t>KLCM-1500x500 - Označení položky ve výkresech: D1.01.4a-05</t>
  </si>
  <si>
    <t>12,00</t>
  </si>
  <si>
    <t>735-8</t>
  </si>
  <si>
    <t>trubkové otopné těleso KLCM-1500x600 - klasické provedení, spodní středové připojení, RAL 9016 včetně montáže, spodního připojení, rohového šroubení, el. topné tyče</t>
  </si>
  <si>
    <t>KLCM-1500x600 - Označení položky ve výkresech: D1.01.4a-05</t>
  </si>
  <si>
    <t>D8</t>
  </si>
  <si>
    <t>Termostatické hlavice, připojovací šroubení</t>
  </si>
  <si>
    <t>735-9</t>
  </si>
  <si>
    <t>Ventilová vložka pro otopná tělesa ventil kompakt pro automatické hydraulické vyvážení - 15kPa</t>
  </si>
  <si>
    <t>VAHV - Označení položky ve výkresech: D1.01.4a-05</t>
  </si>
  <si>
    <t>56,00</t>
  </si>
  <si>
    <t>735-10</t>
  </si>
  <si>
    <t>Termostatické hlavice pro veřejné prostory pro otopná tělesa a trubková otopná tělesa: 7-28°C, 0 * nastavení 1-5, kapalinové čidlo, barva bílá.</t>
  </si>
  <si>
    <t>Nastavení požadovaných hodnot klíčem se nemění otočením ventilu,  integrovaná pojistka  proti odcizení.</t>
  </si>
  <si>
    <t>TH - Označení položky ve výkresech: D1.01.4a-05</t>
  </si>
  <si>
    <t>27,00</t>
  </si>
  <si>
    <t>735-11</t>
  </si>
  <si>
    <t>Servopohon pro otopná tělesa 0-10 V 24 V</t>
  </si>
  <si>
    <t>POHON 24V - Označení položky ve výkresech: D1.01.4a-05</t>
  </si>
  <si>
    <t>31,00</t>
  </si>
  <si>
    <t>735-12</t>
  </si>
  <si>
    <t>Spodní připojovací šroubení deskových otopných těles: uzavírací rohové šroubení   vnější závit 1/2" x vnější závit 3/4" včetně přechodového šroubení na potrubí.</t>
  </si>
  <si>
    <t>P.Š. - Označení položky ve výkresech: D1.01.4a-05</t>
  </si>
  <si>
    <t>40,00</t>
  </si>
  <si>
    <t>735-13</t>
  </si>
  <si>
    <t>Spodní připojovací armatura pro trubková otopná tělesa a vertikální desková otopná tělesa s integrovaným ventilem a regulačním uzavíracím šroubením v rohovém provedení</t>
  </si>
  <si>
    <t>Včetně redukce 1/2" na 3/4" s těsnícím kroužkem.</t>
  </si>
  <si>
    <t>735-14</t>
  </si>
  <si>
    <t>Kompletní montáž otopných ploch</t>
  </si>
  <si>
    <t>735-15</t>
  </si>
  <si>
    <t>767-1</t>
  </si>
  <si>
    <t>Atypické konstrukce hmotnosti do 5 kg Drobný materiál, určený ke kotvení potrubí (dělené objímky, závitové tyče, hmoždiny, vruty...)</t>
  </si>
  <si>
    <t>767-2</t>
  </si>
  <si>
    <t>Atypické konstrukce hmotnosti do 10 kg. Materiál, určený k uložení/zavěšení potrubních tras (mimo objímek, třmenů apod.) - nosné konzoly apod.</t>
  </si>
  <si>
    <t>767-3</t>
  </si>
  <si>
    <t>Ocelové plechy tl. 8mm pod nohy akumulačních nádrží rozměr 250 x 250 mm</t>
  </si>
  <si>
    <t>767-4</t>
  </si>
  <si>
    <t>Kotvící a závěsný materiál včetně objímek, táhel, kotev a ostatního drobného materiálu.</t>
  </si>
  <si>
    <t>767-5</t>
  </si>
  <si>
    <t>Přesun hmot pro zámečnické konstr., výšky do 20 m</t>
  </si>
  <si>
    <t>Nátěry</t>
  </si>
  <si>
    <t>783-1</t>
  </si>
  <si>
    <t>Nátěr syntetický OK "C" nebo "CC" 2x + 1x email</t>
  </si>
  <si>
    <t>10,00</t>
  </si>
  <si>
    <t>783-2</t>
  </si>
  <si>
    <t>Nátěr syntet. potrubí do DN 50 mm  Z+2x +1x email</t>
  </si>
  <si>
    <t>786,60</t>
  </si>
  <si>
    <t>900</t>
  </si>
  <si>
    <t>Ostatní položky</t>
  </si>
  <si>
    <t>900-2</t>
  </si>
  <si>
    <t>Doprava ostatní</t>
  </si>
  <si>
    <t>km</t>
  </si>
  <si>
    <t>900-3</t>
  </si>
  <si>
    <t>Základní nastavení systému</t>
  </si>
  <si>
    <t>900-4</t>
  </si>
  <si>
    <t>Popisy regulačních uzlů, popisy zařízení, štítkování nastavení regulačních ventilů, štítkování pozic čerpadel, štíťky na potrubí - vše zalaminováno</t>
  </si>
  <si>
    <t>900-5</t>
  </si>
  <si>
    <t>Vodivé pospojování</t>
  </si>
  <si>
    <t>900-6</t>
  </si>
  <si>
    <t>Napuštění a odvzdušnění systému - provozního</t>
  </si>
  <si>
    <t>900-7</t>
  </si>
  <si>
    <t>Napuštění a odvzdušnění systému(pro čištění systému se uvažuje s vícenásobným napuštěním)</t>
  </si>
  <si>
    <t>900-8</t>
  </si>
  <si>
    <t>Čištění filtrů, vč. Náhradních sít a těsnění</t>
  </si>
  <si>
    <t>900-9</t>
  </si>
  <si>
    <t>Funkční zkoušky, dilatační zkoušky, topné zkoušky včetně výstupních protokolů</t>
  </si>
  <si>
    <t>900-10</t>
  </si>
  <si>
    <t>Zkouška těsnosti po jednotlivých úsecích včetně výstupních protokolů jednotlivých odzkoušených úseků - v návaznosti na harmonogram stavby</t>
  </si>
  <si>
    <t>900-11</t>
  </si>
  <si>
    <t>Vyvažení soustavy ÚT včetně nastavení ventilů koncových otopných prvků, součástí je měření vyvažovacích ventilů a protokol o hydraulickém zaregulování soustavy</t>
  </si>
  <si>
    <t>900-12</t>
  </si>
  <si>
    <t>Zaregulování  uzlů u VZT výměníků softwarovým způsobem pomocí zdvihu ventilu - řešeno ve spolupráci s MaR</t>
  </si>
  <si>
    <t>900-13</t>
  </si>
  <si>
    <t>náplně - inhibitory korozí s ředěním 1:100</t>
  </si>
  <si>
    <t>l</t>
  </si>
  <si>
    <t>D1_01_4b - Chlazení</t>
  </si>
  <si>
    <t xml:space="preserve">    D1 - REGULAČNÍ UZLY FCU JEDNOTEK: (1,5 - 2,5kW)-8ks</t>
  </si>
  <si>
    <t xml:space="preserve">    D2 - REGULAČNÍ UZLY FCU JEDNOTEK: (2,8-4,0kW)-6ks</t>
  </si>
  <si>
    <t xml:space="preserve">    D3 - REGULAČNÍ UZLY FCU JEDNOTEK NA KONCI VĚTVÍ: (1,5 - 2,5kW)-2ks</t>
  </si>
  <si>
    <t xml:space="preserve">    D4 - Armatury - všechny armatury budou min. PN 16</t>
  </si>
  <si>
    <t xml:space="preserve">900 - Ostatní položky </t>
  </si>
  <si>
    <t>Potrubní pouzdra parotěsné (µ=min 7000) ze syntetického kaučuku rozvody chladné vody, do prům 28, tl. 25mm, včetně tvarovek</t>
  </si>
  <si>
    <t>Obsaženo ve výkresech: D1.01.4b-05</t>
  </si>
  <si>
    <t>72,54</t>
  </si>
  <si>
    <t>Potrubní pouzdra parotěsné (µ=min 7000) ze syntetického kaučuku rozvody chladné vody, do prům 31,8, tl. 25mm, včetně tvarovek</t>
  </si>
  <si>
    <t>53,80</t>
  </si>
  <si>
    <t>Potrubní pouzdra parotěsné (µ=min 7000) ze syntetického kaučuku rozvody chladné vody, do prům 38, tl. 25mm, včetně tvarovek</t>
  </si>
  <si>
    <t>101,40</t>
  </si>
  <si>
    <t>Potrubní pouzdra parotěsné (µ=min 7000) ze syntetického kaučuku rozvody chladné vody, do prům 44, tl. 25 mm, včetně tvarovek</t>
  </si>
  <si>
    <t>61,62</t>
  </si>
  <si>
    <t>713-5</t>
  </si>
  <si>
    <t>Potrubní pouzdra parotěsné (µ=min 7000) ze syntetického kaučuku rozvody chladné vody, do prům 57, tl. 25mm, včetně tvarovek</t>
  </si>
  <si>
    <t>217,16</t>
  </si>
  <si>
    <t>Parotěsná páska lepící tl. min. 3mm</t>
  </si>
  <si>
    <t>169,00</t>
  </si>
  <si>
    <t>Samolepící izolační desky parotěsné (µ=min 7000)  tl.25 mm pro izolování armatur menších DN 65</t>
  </si>
  <si>
    <t>Parotěsný upevňovací prvek pro potrubí chlazení - do 35</t>
  </si>
  <si>
    <t>64,00</t>
  </si>
  <si>
    <t>Parotěsný upevňovací prvek pro potrubí chlazení - do 44</t>
  </si>
  <si>
    <t>82,00</t>
  </si>
  <si>
    <t>upevňovací prvek pro potrubí chlazení - 57</t>
  </si>
  <si>
    <t>109,00</t>
  </si>
  <si>
    <t>713-1.2</t>
  </si>
  <si>
    <t>Přesun hmot pro izolace tepelné, výšky do 24 m</t>
  </si>
  <si>
    <t>Potrubí hladké bezešvé nízkotlaké D 28 (DN 20) včetně tvarovek a přechodů</t>
  </si>
  <si>
    <t>55,80</t>
  </si>
  <si>
    <t>Potrubí hladké bezešvé nízkotlaké D 31,8 (DN 25) včetně tvarovek a přechodů</t>
  </si>
  <si>
    <t>66,00</t>
  </si>
  <si>
    <t>Potrubí hladké bezešvé nízkotlaké D 38 (DN 32)včetně tvarovek a přechodů</t>
  </si>
  <si>
    <t>78,00</t>
  </si>
  <si>
    <t>Potrubí hladké bezešvé nízkotlaké D 44 (DN 40)včetně tvarovek a přechodů</t>
  </si>
  <si>
    <t>47,40</t>
  </si>
  <si>
    <t>Potrubí hladké bezešvé nízkotlaké D 57 (DN 50)včetně tvarovek a přechodů</t>
  </si>
  <si>
    <t>193,20</t>
  </si>
  <si>
    <t>Montážní systém pro upevnění rozvodů chladu</t>
  </si>
  <si>
    <t>440,40</t>
  </si>
  <si>
    <t>Prostup s chráničkou do DN 65 včetně požárního zatěsnění</t>
  </si>
  <si>
    <t>P.U. - Označení položky ve výkresech: D1.01.4b-05</t>
  </si>
  <si>
    <t>Vrty do D80</t>
  </si>
  <si>
    <t>Tlaková zkouška potrubí  ocelového do DN 50</t>
  </si>
  <si>
    <t>Hzs - zednické výpomoci vrty, prostupy, drážky, přípomoci během trasnportu potrubí, koordinace vůči ostatním profesím, koordinace při etapizaci prací</t>
  </si>
  <si>
    <t>Přesun hmot pro rozvody potrubí, výšky do 12 m</t>
  </si>
  <si>
    <t>REGULAČNÍ UZLY FCU JEDNOTEK: (1,5 - 2,5kW)-8ks</t>
  </si>
  <si>
    <t>Redukce varná DN 20/15</t>
  </si>
  <si>
    <t>32,00</t>
  </si>
  <si>
    <t>Kohout kulový, vnitř.-vnitř.z. DN 20</t>
  </si>
  <si>
    <t>KK - Označení položky ve výkresech: D1.01.4b-05</t>
  </si>
  <si>
    <t>Montáž regulačního ventilu s přednastavením DN15, včetně měřících jímek průtoku, kvs=1,70m3/h, včetně izolační skořepiny, včetně protišroubení, vč. Servopohonu ON-OFF 230V - Dodávka ventilu a pohonu profesí MaR</t>
  </si>
  <si>
    <t>Obsaženo ve výkresech:D1.01.4b-05</t>
  </si>
  <si>
    <t>Smyčkový vyvažovací ventil z šedé litiny závitový  DN15 včetně měření tlaku, průtoku včetně dvou kusů protipřírub</t>
  </si>
  <si>
    <t>VA - Označení položky ve výkresech: D1.01.4b-05</t>
  </si>
  <si>
    <t>Připojovací (uzavírací a regulační) šroubení do DN20, pro FCU a kanálových jednotek, včetně protišroubení</t>
  </si>
  <si>
    <t>Kohouty plnicí a vypouštěcí DN 15</t>
  </si>
  <si>
    <t>VK - Označení položky ve výkresech: D1.01.4b-05</t>
  </si>
  <si>
    <t>Automatický odvzdušňovací ventil umístěny v komoře výměníku do DN15, uzavírací ventil motýlkový do DN15</t>
  </si>
  <si>
    <t>AOV - Označení položky ve výkresech: D1.01.4b-05</t>
  </si>
  <si>
    <t>REGULAČNÍ UZLY FCU JEDNOTEK: (2,8-4,0kW)-6ks</t>
  </si>
  <si>
    <t>Redukce varná DN 25/15</t>
  </si>
  <si>
    <t>Kohout kulový, vnitř.-vnitř.z. DN 25</t>
  </si>
  <si>
    <t>Smyčkový vyvažovací ventil z šedé litiny závitový  DN20 včetně měření tlaku, průtoku včetně dvou kusů protipřírub</t>
  </si>
  <si>
    <t>Připojovací (uzavírací a regulační) šroubení do DN25, pro FCU a kanálových jednotek, včetně protišroubení</t>
  </si>
  <si>
    <t>REGULAČNÍ UZLY FCU JEDNOTEK NA KONCI VĚTVÍ: (1,5 - 2,5kW)-2ks</t>
  </si>
  <si>
    <t>Montáž 3-cestného regulační ventilu DN15, dp=10kPa, Kv=1,6m3/h včetně izolační skořepiny, včetně protišroubení, vč. Servopohonu ON-OFF 230V - Dodávka ventilu a pohonu profesí MaR</t>
  </si>
  <si>
    <t>734-24</t>
  </si>
  <si>
    <t>Automatický odvzdušňovací ventil umístěny v komoře výměníku do DN12, uzavírací ventil motýlkový do DN12</t>
  </si>
  <si>
    <t>Armatury - všechny armatury budou min. PN 16</t>
  </si>
  <si>
    <t>734-25</t>
  </si>
  <si>
    <t>734-26</t>
  </si>
  <si>
    <t>Kohout kulový, vnitř.-vnitř.z. DN 32</t>
  </si>
  <si>
    <t>734-27</t>
  </si>
  <si>
    <t>Kohout kulový, vnitř.-vnitř.z. DN 40</t>
  </si>
  <si>
    <t>734-28</t>
  </si>
  <si>
    <t>Kohout kulový, vnitř.-vnitř.z. DN 50</t>
  </si>
  <si>
    <t>734-29</t>
  </si>
  <si>
    <t>Teploměr dvoukovový, pevný stonek 100 mm</t>
  </si>
  <si>
    <t>T - Označení položky ve výkresech: D1.01.4b-05</t>
  </si>
  <si>
    <t>734-30</t>
  </si>
  <si>
    <t>Tlakoměr - topné médium</t>
  </si>
  <si>
    <t>P- Označení položky ve výkresech: D1.01.4b-05</t>
  </si>
  <si>
    <t>734-31</t>
  </si>
  <si>
    <t>Montáž tleploměru dvoukovového</t>
  </si>
  <si>
    <t>734-32</t>
  </si>
  <si>
    <t>Montáž tlakoměru deformačního 0-10 MPa</t>
  </si>
  <si>
    <t>734-33</t>
  </si>
  <si>
    <t>Automatické odvzdušňovací ventil do DN15 vč.kohoutu kul.do DN15</t>
  </si>
  <si>
    <t>734-34</t>
  </si>
  <si>
    <t>Návarky pro teplotní čidla</t>
  </si>
  <si>
    <t>734-35</t>
  </si>
  <si>
    <t>Návarky pro teploměr/tlakoměr</t>
  </si>
  <si>
    <t>734-36</t>
  </si>
  <si>
    <t>Smyčkový vyvažovací ventil závitový  DN40 včetně měření tlaku, průtoku včetně dvou kusů protišroubení</t>
  </si>
  <si>
    <t>734-37</t>
  </si>
  <si>
    <t>Pružný kompenzátor do potrubí DN32, vč.2ks protipřírub</t>
  </si>
  <si>
    <t>PK - Označení položky ve výkresech: D1.01.4b-05</t>
  </si>
  <si>
    <t>734-38</t>
  </si>
  <si>
    <t>Pružný kompenzátor do potrubí DN50, vč.2ks protipřírub</t>
  </si>
  <si>
    <t>734-39</t>
  </si>
  <si>
    <t>734-40</t>
  </si>
  <si>
    <t>734-41</t>
  </si>
  <si>
    <t>Odvzdušňovací nádoba DN65 vč. VK15 a napojení na horizontální rozvod</t>
  </si>
  <si>
    <t>sada</t>
  </si>
  <si>
    <t>ON - Označení položky ve výkresech: D1.01.4b-05</t>
  </si>
  <si>
    <t>734-42</t>
  </si>
  <si>
    <t>Kompletní montáž armatur</t>
  </si>
  <si>
    <t>734-43</t>
  </si>
  <si>
    <t>Přesun hmot pro armatury, výšky do 24 m</t>
  </si>
  <si>
    <t>Dodávka a montáž atypických konstrukcí hmotnosti do 5 kg Drobný materiál, určený ke kotvení potrubí (dělené objímky, závitové tyče, hmoždiny, vruty...)</t>
  </si>
  <si>
    <t>Montáž atypických konstrukcí hmotnosti do 10 kg Materiál, určený k uložení/zavěšení potrubních tras (mimo objímek, třmenů apod.) - nosné konzoly apod.</t>
  </si>
  <si>
    <t>Doplnkove kce. slozene z ocel.mat.</t>
  </si>
  <si>
    <t>998767202</t>
  </si>
  <si>
    <t>Přesun hmot pro zámečnické konstr., výšky do 12 m</t>
  </si>
  <si>
    <t xml:space="preserve">Ostatní položky </t>
  </si>
  <si>
    <t>Pol61</t>
  </si>
  <si>
    <t>Plošina/pojízdné lešení  pro montáž páteřních rozvodů</t>
  </si>
  <si>
    <t>dní</t>
  </si>
  <si>
    <t>Pol62</t>
  </si>
  <si>
    <t>Výchozí revize elektro pro hlavní zařízení CHL</t>
  </si>
  <si>
    <t>Pol63</t>
  </si>
  <si>
    <t>Popisy regulačních uzlů, popisy zařízení, štítkování nastavení regulačních ventilů, štítkování pozic čerpadel, štíťky na potrubí - vše zalaminováno, požární ucpávky</t>
  </si>
  <si>
    <t>Pol64</t>
  </si>
  <si>
    <t>Spolupráce s MaR při oživení systému</t>
  </si>
  <si>
    <t>Pol65</t>
  </si>
  <si>
    <t>Pol66</t>
  </si>
  <si>
    <t>Napuštění a odvzdušnění systému</t>
  </si>
  <si>
    <t>Pol67</t>
  </si>
  <si>
    <t>Inhibitory s vydatností 1:100</t>
  </si>
  <si>
    <t>Pol68</t>
  </si>
  <si>
    <t>Zaregulování chladícícho systému, včetně funkčních zkoušek a výstupního protokolu</t>
  </si>
  <si>
    <t>Pol69</t>
  </si>
  <si>
    <t>Koordinace za provozu</t>
  </si>
  <si>
    <t>Pol70</t>
  </si>
  <si>
    <t>Pol71</t>
  </si>
  <si>
    <t>Zkouška provozní obsahující zkoušku dilatační a chladící  včetně výstupních protokolů</t>
  </si>
  <si>
    <t>D1_01_4c - Vzduchotechnika</t>
  </si>
  <si>
    <t>Ing. Štantejský</t>
  </si>
  <si>
    <t>D1 - Zařízení č. 17 - Šatny</t>
  </si>
  <si>
    <t>D2 - Zařízení č. 18 - Pracovny lékařů</t>
  </si>
  <si>
    <t>D3 - Zařízení č. FC01, FC02 - Chlazení místností</t>
  </si>
  <si>
    <t>D4 - Ostatní položky</t>
  </si>
  <si>
    <t>Zařízení č. 17 - Šatny</t>
  </si>
  <si>
    <t>Pol1</t>
  </si>
  <si>
    <t>Vzduchotechnická rekuperační jednotka ve vnitřním provedení  s deskovým rekuperátorem.  Množství vzduchu V = 1860/1860 m3/h. Tlaková ztráta 450/450 Pa.</t>
  </si>
  <si>
    <t>Technické parametry viz. D1.01.4c-01 Technická zpráva - včetně příloh, D1.01.4c-03 Technické podmínky.</t>
  </si>
  <si>
    <t>Jednotka je v souladu s Nařízením komise EU č. 1253/2014 a splňuje požadavky na Ekodesign a ErP 2018</t>
  </si>
  <si>
    <t>Jednotka včetně deskového rekuperačního výměníku s obtokovými klapkami, ventilátorů s volně oběžným kolem,</t>
  </si>
  <si>
    <t xml:space="preserve">vodního ohřívače, eliminátoru, </t>
  </si>
  <si>
    <t xml:space="preserve">spádovaných a odvodněných kondenzátních van z ušlechtilé oceli, sifonů, filtračních komor s filtry, </t>
  </si>
  <si>
    <t>uzavíracích klapek (servopohony a čidla dodávka MaR),  pružných manžet, revizních oken,</t>
  </si>
  <si>
    <t>základového rámu s výškově nastavitelnými nohami.</t>
  </si>
  <si>
    <t>Frekvenční měniče jsou součástí dodávky VZT jednotky.</t>
  </si>
  <si>
    <t xml:space="preserve">Profese ÚT zajistí napojení vodního ohřívače a dohřívače na topnou vodu  o teplotním spádu 60/45°C. </t>
  </si>
  <si>
    <t>Regulační uzel je součástí dodávky profese MaR.</t>
  </si>
  <si>
    <t>Ovládání a napájení zajistí profese MaR.</t>
  </si>
  <si>
    <t>Profese ZTI zajistí napojení nátrubků odvodu kondenzátu z VZT jednotky.</t>
  </si>
  <si>
    <t>Profese EPS zajistí signál, kterým odstaví příslušná profese zařízení  z provozu.</t>
  </si>
  <si>
    <t>Dodávka jednotky ve zcela rozloženém stavu.</t>
  </si>
  <si>
    <t>Před objednáním jednotky ověřit strany a připojení médii.</t>
  </si>
  <si>
    <t>17.001 - Číslo položky ve výkresech: D1.01.4c-04, D1.01.4c-06</t>
  </si>
  <si>
    <t>Pol2</t>
  </si>
  <si>
    <t>Tlumič hluku kulisový 500x355x1500/3 vnitřní kulisy tl. 200 mm. Minimální útlum hluku při frekvenci 250Hz = 18,0dB.</t>
  </si>
  <si>
    <t>17.051 - Číslo položky ve výkresech: D1.01.4c-04, D1.01.4c-06</t>
  </si>
  <si>
    <t>17.052 - Číslo položky ve výkresech: D1.01.4c-04, D1.01.4c-06</t>
  </si>
  <si>
    <t>Pol3</t>
  </si>
  <si>
    <t>Regulátor průtoku vzduchu DN 200mm, včetně servopohonu 24V.</t>
  </si>
  <si>
    <t>Viz. D1.01.4c-01 Technická zpráva - příloha č.5</t>
  </si>
  <si>
    <t>udržovaná veličina - průtok vzduchu</t>
  </si>
  <si>
    <t>17.131 - Číslo položky ve výkresech: D1.01.4c-04</t>
  </si>
  <si>
    <t>Pol4</t>
  </si>
  <si>
    <t>Tlumič hluku pro útlum hluku za regulátorem průtoku DN 200mm,  délka 1000mm.</t>
  </si>
  <si>
    <t>17.131a - Číslo položky ve výkresech: D1.01.4c-04</t>
  </si>
  <si>
    <t>Pol5</t>
  </si>
  <si>
    <t>Regulátor průtoku vzduchu 300x200mm, včetně servopohonu 24V.</t>
  </si>
  <si>
    <t>17.132 - Číslo položky ve výkresech: D1.01.4c-04</t>
  </si>
  <si>
    <t>Pol6</t>
  </si>
  <si>
    <t>Tlumič hluku pro útlum hluku za regulátorem průtoku 300x200mm,  délka 1500mm.</t>
  </si>
  <si>
    <t>17.132a - Číslo položky ve výkresech: D1.01.4c-04</t>
  </si>
  <si>
    <t>Pol7</t>
  </si>
  <si>
    <t>Přívodní anemostat pro průtok 260m3/h, včetně připojovací krabice  s bočním připojením, kruhové hrdlo s regulační klapkou pr.200mm</t>
  </si>
  <si>
    <t>Včetně vířivé čelní desky 600x600</t>
  </si>
  <si>
    <t>17.201 - Číslo položky ve výkresech: D1.01.4c-05</t>
  </si>
  <si>
    <t>Pol8</t>
  </si>
  <si>
    <t>Odvodní anemostat pro průtok 410m3/h, včetně připojovací krabice  s bočním připojením, kruhové hrdlo s regulační klapkou pr.200mm</t>
  </si>
  <si>
    <t>Včetně čelní desky 600x600 s individuálně nastavitelnými dýzami.</t>
  </si>
  <si>
    <t>17.202 - Číslo položky ve výkresech: D1.01.4c-08</t>
  </si>
  <si>
    <t>Pol9</t>
  </si>
  <si>
    <t>Odvodní talířový ventil DN 160 z oceli opatřený práškovým nátěrem  vč. montážního kroužku z nerezové oceli</t>
  </si>
  <si>
    <t>17.251 - Číslo položky ve výkresech: D1.01.4c-04</t>
  </si>
  <si>
    <t>Pol10</t>
  </si>
  <si>
    <t>Odvodní talířový ventil DN 200 z oceli opatřený práškovým nátěrem vč. montážního kroužku z nerezové oceli</t>
  </si>
  <si>
    <t>17.252 - Číslo položky ve výkresech: D1.01.4c-04</t>
  </si>
  <si>
    <t>Pol11</t>
  </si>
  <si>
    <t>Požární klapka čtyřhranná s atestem 315x355, požární odolnost 90 minut, včetně servopohonu 230V se signalizací polohy termoelektrickým spouštěním.</t>
  </si>
  <si>
    <t>Včetně příslušenství pro montáž dle montážního návodu výrobce.</t>
  </si>
  <si>
    <t>Včetně provedení protipožární ucpávky</t>
  </si>
  <si>
    <t>a dotěsnění protipožárním tmelem s požární odolností odpovídající prostupu stavební konstrukce.</t>
  </si>
  <si>
    <t>Viz. D1.01.4c-01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</si>
  <si>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</si>
  <si>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</si>
  <si>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</si>
  <si>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</si>
  <si>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</si>
  <si>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</si>
  <si>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17.431 - Číslo položky ve výkresech: D1.01.4c-04</t>
  </si>
  <si>
    <t>17.432 - Číslo položky ve výkresech: D1.01.4c-04</t>
  </si>
  <si>
    <t>Pol12</t>
  </si>
  <si>
    <t>Požární klapka čtyřhranná s atestem 315x200, požární odolnost 90 minut, včetně servopohonu 230V se signalizací polohy termoelektrickým spouštěním.</t>
  </si>
  <si>
    <t>17.433 - Číslo položky ve výkresech: D1.01.4c-04</t>
  </si>
  <si>
    <t>17.434 - Číslo položky ve výkresech: D1.01.4c-04</t>
  </si>
  <si>
    <t>Pol13</t>
  </si>
  <si>
    <t>Zvukově izolovaná ohebná hadice DN 160</t>
  </si>
  <si>
    <t>17.601 - Číslo položky ve výkresech: D1.01.4c-04</t>
  </si>
  <si>
    <t>Pol14</t>
  </si>
  <si>
    <t>Zvukově izolovaná ohebná hadice DN 200</t>
  </si>
  <si>
    <t>17.602 - Číslo položky ve výkresech: D1.01.4c-04, D1.01.4c-05</t>
  </si>
  <si>
    <t>Pol15</t>
  </si>
  <si>
    <t>Potrubí kruhové pozinkované - spiro, třída těsnosti B, tvarovky 30%  - průměru 160mm, včetně těsnícího a spojovacího materiálu.</t>
  </si>
  <si>
    <t>17.701 - Číslo položky ve výkresech: D1.01.4c-04</t>
  </si>
  <si>
    <t>Pol16</t>
  </si>
  <si>
    <t>Potrubí kruhové pozinkované - spiro, třída těsnosti B, tvarovky 30%  - průměru 200mm, včetně těsnícího a spojovacího materiálu.</t>
  </si>
  <si>
    <t>17.702 - Číslo položky ve výkresech: D1.01.4c-04, D1.01.4c-05</t>
  </si>
  <si>
    <t>Pol17</t>
  </si>
  <si>
    <t>Potrubí čtyřhranné pozinkované rovné, sk. 1, třída těsnosti B,  včetně těsnícího a spojovacího materiálu.</t>
  </si>
  <si>
    <t>17.801 - Číslo položky ve výkresech: D1.01.4c-04, D1.01.4c-05,  D1.01.4c-06</t>
  </si>
  <si>
    <t>Pol18</t>
  </si>
  <si>
    <t>Potrubí čtyřhranné pozinkované tvarovky, sk. 1, třída těsnosti B, včetně těsnícího a spojovacího materiálu, náběhových a vodících plechů.</t>
  </si>
  <si>
    <t>17.802 - Číslo položky ve výkresech: D1.01.4c-04, D1.01.4c-05,  D1.01.4c-06</t>
  </si>
  <si>
    <t>Pol19</t>
  </si>
  <si>
    <t>Parotěsná tepelná izolace sání čerstvého vzduchu ve strojovně, tl. 25mm</t>
  </si>
  <si>
    <t>17.901 - Číslo položky ve výkresech: D1.01.4c-04, D1.01.4c-06</t>
  </si>
  <si>
    <t>Pol20</t>
  </si>
  <si>
    <t>Kaučuková tepelná izolace přívodu upraveného vzduchu a odvodu vzduchu ve strojovně, tl. 25mm</t>
  </si>
  <si>
    <t>17.902 - Číslo položky ve výkresech: D1.01.4c-04, D1.01.4c-06</t>
  </si>
  <si>
    <t>Pol21</t>
  </si>
  <si>
    <t>Kaučuková tepelná izolace výfuku vzduchu ve strojovně, tl. 19mm</t>
  </si>
  <si>
    <t>17.903 - Číslo položky ve výkresech: D1.01.4c-04, D1.01.4c-06</t>
  </si>
  <si>
    <t>Pol22</t>
  </si>
  <si>
    <t>Požární izolace s odpovídající požární odolností dle PBŘ (min. 45minut).</t>
  </si>
  <si>
    <t>17.904 - Číslo položky ve výkresech: D1.01.4c-04, D1.01.4c-06</t>
  </si>
  <si>
    <t>Pol23</t>
  </si>
  <si>
    <t>Kompletní montáž vzduchotechniky zařízení č. 17 - Šatny</t>
  </si>
  <si>
    <t>Pol24</t>
  </si>
  <si>
    <t>Provedení místní montáže klimajednotky pozice 17.001 ve strojovně VZT techniky výrobce VZT jednotky.</t>
  </si>
  <si>
    <t>Pol25</t>
  </si>
  <si>
    <t>Hzs zařízení č. 17 - Šatny - zednické výpomoci vrty, prostupy, drážky, přípomoci během transportu potrubí, koordinace vůči ostatním profesím, koordinace při etapizaci prací</t>
  </si>
  <si>
    <t>Zařízení č. 18 - Pracovny lékařů</t>
  </si>
  <si>
    <t>Pol27</t>
  </si>
  <si>
    <t>Tlumič hluku kulisový 900x450x1500/5 vnitřní kulisy tl. 100 mm. Minimální útlum hluku při frekvenci 250Hz = 16,0dB.</t>
  </si>
  <si>
    <t>18.054 - Číslo položky ve výkresech: D1.01.4c-04</t>
  </si>
  <si>
    <t>Pol28</t>
  </si>
  <si>
    <t>Tlumič hluku kulisový 630x250x1500/3 vnitřní kulisy tl. 100 mm. Minimální útlum hluku při frekvenci 250Hz = 12,0dB.</t>
  </si>
  <si>
    <t>18.055 - Číslo položky ve výkresech: D1.01.4c-04</t>
  </si>
  <si>
    <t>Pol29</t>
  </si>
  <si>
    <t>Tlumič hluku kulisový 800x315x1500/4 vnitřní kulisy tl. 100 mm. Minimální útlum hluku při frekvenci 250Hz = 13,0dB.</t>
  </si>
  <si>
    <t>18.056 - Číslo položky ve výkresech: D1.01.4c-04</t>
  </si>
  <si>
    <t>18.057 - Číslo položky ve výkresech: D1.01.4c-04</t>
  </si>
  <si>
    <t>Pol30</t>
  </si>
  <si>
    <t>Regulátor průtoku vzduchu 400x200mm, včetně servopohonu 24V.</t>
  </si>
  <si>
    <t>18.132 - Číslo položky ve výkresech: D1.01.4c-04</t>
  </si>
  <si>
    <t>Pol31</t>
  </si>
  <si>
    <t>Tlumič hluku pro útlum hluku za regulátorem průtoku 400x200mm,  délka 1500mm.</t>
  </si>
  <si>
    <t>18.132a - Číslo položky ve výkresech: D1.01.4c-04</t>
  </si>
  <si>
    <t>18.133 - Číslo položky ve výkresech: D1.01.4c-05</t>
  </si>
  <si>
    <t>18.133a - Číslo položky ve výkresech: D1.01.4c-05</t>
  </si>
  <si>
    <t>18.134 - Číslo položky ve výkresech: D1.01.4c-05</t>
  </si>
  <si>
    <t>18.134a - Číslo položky ve výkresech: D1.01.4c-05</t>
  </si>
  <si>
    <t>Pol32</t>
  </si>
  <si>
    <t>Přívodní štěrbinová vyusť ve dvouřadém provedení pro průtok 150m3/h, 750x158, připojení kruhové pr.160mm.</t>
  </si>
  <si>
    <t>Připojovací komora z pozinkovaného plechu, čelní část výustě  a koncovky z vylisovaných hliníkových profilů.</t>
  </si>
  <si>
    <t>18.204 - Číslo položky ve výkresech: D1.01.4c-04, D1.01.4c-05</t>
  </si>
  <si>
    <t>Pol33</t>
  </si>
  <si>
    <t>Přívodní štěrbinová vyusť ve dvouřadém provedení pro průtok 300m3/h, 1350x198, připojení kruhové pr.200mm.</t>
  </si>
  <si>
    <t>18.205 - Číslo položky ve výkresech: D1.01.4c-05</t>
  </si>
  <si>
    <t>Pol34</t>
  </si>
  <si>
    <t>Přívodní výustka komfortní 2řadá s regulací vel. 325x225 včetně připojovací krabice s bočním připojením - kruhové hrdlo pr.200mm, z eloxovaného hliníku opatřená vypalovací barvou. RAL dle arch.</t>
  </si>
  <si>
    <t>18.206 - Číslo položky ve výkresech: D1.01.4c-04</t>
  </si>
  <si>
    <t>Pol35</t>
  </si>
  <si>
    <t>Přívodní výustka komfortní 2řadá s regulací vel. 325x225 včetně připojovací krabice s horním připojením - kruhové hrdlo pr.200mm, z eloxovaného hliníku opatřená vypalovací barvou. RAL dle arch.</t>
  </si>
  <si>
    <t>18.207 - Číslo položky ve výkresech: D1.01.4c-05</t>
  </si>
  <si>
    <t>Pol36</t>
  </si>
  <si>
    <t>Odvodní talířový ventil DN 160 z oceli opatřený práškovým nátěrem vč. montážního kroužku z nerezové oceli</t>
  </si>
  <si>
    <t>18.252 - Číslo položky ve výkresech: D1.01.4c-04, D1.01.4c-05</t>
  </si>
  <si>
    <t>18.253 - Číslo položky ve výkresech: D1.01.4c-04, D1.01.4c-05</t>
  </si>
  <si>
    <t>Pol37</t>
  </si>
  <si>
    <t>Odvodní výustka komfortní 1řadá s regulací vel. 325x225 včetně připojovací krabice s horním připojením - kruhové hrdlo pr.200mm, z eloxovaného hliníku opatřená vypalovací barvou. RAL dle arch.</t>
  </si>
  <si>
    <t>18.254 - Číslo položky ve výkresech: D1.01.4c-04, D1.01.4c-05</t>
  </si>
  <si>
    <t>Pol38</t>
  </si>
  <si>
    <t>Odvodní výustka komfortní 1řadá s regulací vel. 625x125 včetně připojovací krabice s horním připojením - kruhové hrdlo pr.200mm, z eloxovaného hliníku opatřená vypalovací barvou. RAL dle arch.</t>
  </si>
  <si>
    <t>18.255 - Číslo položky ve výkresech: D1.01.4c-05</t>
  </si>
  <si>
    <t>Pol39</t>
  </si>
  <si>
    <t>Požární klapka čtyřhranná s atestem 450x250, požární odolnost 90 minut, včetně servopohonu 230V se signalizací polohy termoelektrickým spouštěním.</t>
  </si>
  <si>
    <t>18.436 - Číslo položky ve výkresech: D1.01.4c-04</t>
  </si>
  <si>
    <t>Pol40</t>
  </si>
  <si>
    <t>Požární klapka čtyřhranná s atestem 900x355, požární odolnost 90 minut, včetně servopohonu 230V se signalizací polohy termoelektrickým spouštěním.</t>
  </si>
  <si>
    <t>18.437 - Číslo položky ve výkresech: D1.01.4c-04</t>
  </si>
  <si>
    <t>Pol41</t>
  </si>
  <si>
    <t>Požární klapka čtyřhranná s atestem 560x315, požární odolnost 90 minut, včetně servopohonu 230V se signalizací polohy termoelektrickým spouštěním.</t>
  </si>
  <si>
    <t>18.438 - Číslo položky ve výkresech: D1.01.4c-04</t>
  </si>
  <si>
    <t>18.439 - Číslo položky ve výkresech: D1.01.4c-04</t>
  </si>
  <si>
    <t>18.601 - Číslo položky ve výkresech: D1.01.4c-04, D1.01.4c-05</t>
  </si>
  <si>
    <t>18.602 - Číslo položky ve výkresech: D1.01.4c-04, D1.01.4c-05</t>
  </si>
  <si>
    <t>18.701 - Číslo položky ve výkresech: D1.01.4c-04, D1.01.4c-05</t>
  </si>
  <si>
    <t>18.702 - Číslo položky ve výkresech: D1.01.4c-04, D1.01.4c-05</t>
  </si>
  <si>
    <t>Pol42</t>
  </si>
  <si>
    <t>Potrubí kruhové pozinkované - spiro, třída těsnosti B, tvarovky 30%  - průměru 250mm, včetně těsnícího a spojovacího materiálu.</t>
  </si>
  <si>
    <t>18.703 - Číslo položky ve výkresech: D1.01.4c-04, D1.01.4c-05</t>
  </si>
  <si>
    <t>Pol43</t>
  </si>
  <si>
    <t>Potrubí kruhové pozinkované - spiro, třída těsnosti B, tvarovky 30%  - průměru 315mm, včetně těsnícího a spojovacího materiálu.</t>
  </si>
  <si>
    <t>18.704 - Číslo položky ve výkresech: D1.01.4c-04</t>
  </si>
  <si>
    <t>18.801 - Číslo položky ve výkresech: D1.01.4c-04, D1.01.4c-05, D1.01.4c-06</t>
  </si>
  <si>
    <t>287</t>
  </si>
  <si>
    <t>18.802 - Číslo položky ve výkresech: D1.01.4c-04, D1.01.4c-05, D1.01.4c-06</t>
  </si>
  <si>
    <t>18.901 - Číslo položky ve výkresech: D1.01.4c-04, D1.01.4c-06</t>
  </si>
  <si>
    <t>Pol44</t>
  </si>
  <si>
    <t>Kaučuková tepelná izolace přívodu upraveného vzduchu ve větraných prostorech, tl. 25mm</t>
  </si>
  <si>
    <t>18.902 - Číslo položky ve výkresech: D1.01.4c-04, D1.01.4c-05</t>
  </si>
  <si>
    <t>278</t>
  </si>
  <si>
    <t>18.903 - Číslo položky ve výkresech: D1.01.4c-04</t>
  </si>
  <si>
    <t>Pol45</t>
  </si>
  <si>
    <t>Kompletní montáž vzduchotechniky zařízení č. 18 - Pracovny lékařů</t>
  </si>
  <si>
    <t>Pol46</t>
  </si>
  <si>
    <t>Hzs zařízení č. 18 - Pracovny lékařů - zednické výpomoci vrty, prostupy, drážky, přípomoci během transportu potrubí, koordinace vůči ostatním profesím, koordinace při etapizaci prací</t>
  </si>
  <si>
    <t>Zařízení č. FC01, FC02 - Chlazení místností</t>
  </si>
  <si>
    <t>Pol47</t>
  </si>
  <si>
    <t>Kazetová chladící jednotka včetně čerpadla kondenzátu.  Chladící výkon do 2,0kW.</t>
  </si>
  <si>
    <t>Rozměr jednotky 575 x 575mm.</t>
  </si>
  <si>
    <t>2-trubkové provedení - chlazení.</t>
  </si>
  <si>
    <t xml:space="preserve">Profese CHL zajistí napojení vodního chladiče na chladnou vodu  o teplotním spádu 8/14°C. </t>
  </si>
  <si>
    <t>Napájení zajistí profese ELE.</t>
  </si>
  <si>
    <t xml:space="preserve">Ovládání a monitorování zajistí profese MaR. </t>
  </si>
  <si>
    <t>Odvod kondenzátu zajistí profese ZTI.</t>
  </si>
  <si>
    <t>Kazetová chladící jednotka je vybavena sběrnou vaničkou pro záchyt vzniklého kondenzátu.</t>
  </si>
  <si>
    <t xml:space="preserve">FC01.001 - Číslo položky ve výkresech: D1.01.4c-04, D1.01.4c-05    </t>
  </si>
  <si>
    <t>Pol48</t>
  </si>
  <si>
    <t>Kazetová chladící jednotka včetně čerpadla kondenzátu.  Chladící výkon do 3,3kW.</t>
  </si>
  <si>
    <t>FC02.001 - Číslo položky ve výkresech: D1.01.4c-04, D1.01.4c-05</t>
  </si>
  <si>
    <t>Pol49</t>
  </si>
  <si>
    <t>Kompletní montáž vzduchotechniky zařízení č. FC01, FC02 - Chlazení místností</t>
  </si>
  <si>
    <t>Pol50</t>
  </si>
  <si>
    <t>Hzs zařízení č. FC01, FC02 - Chlazení místností - zednické výpomoci vrty, prostupy, drážky, přípomoci během transportu potrubí, koordinace vůči ostatním profesím, koordinace při etapizaci prací</t>
  </si>
  <si>
    <t>998751202</t>
  </si>
  <si>
    <t>Přesun hmot procentní pro vzduchotechniku v objektech v do 24 m</t>
  </si>
  <si>
    <t>Pol52</t>
  </si>
  <si>
    <t>Montážní materiál</t>
  </si>
  <si>
    <t>Pol53</t>
  </si>
  <si>
    <t>Protipožární ucpávka vzduchotechnického potrubí do obvodu = 3m  vč. dotěsnění protipožárním tmelem s požární odolností odpovídající prostupu stavební konstrukce.</t>
  </si>
  <si>
    <t>Pol54</t>
  </si>
  <si>
    <t>Montážní plošina, pojízdné lešení</t>
  </si>
  <si>
    <t>Pol55</t>
  </si>
  <si>
    <t>Zprovoznění, vyregulování a seznámení s obsluhou dodaných systémů VZT, viz. D1.01.4c-01 Technická zpráva - včetně příloh.</t>
  </si>
  <si>
    <t>Pol56</t>
  </si>
  <si>
    <t>Štítky pro označení zařízení, plastové tabulky velikosti A5</t>
  </si>
  <si>
    <t>Pol60</t>
  </si>
  <si>
    <t>Doprava</t>
  </si>
  <si>
    <t>D1_01_4d - Měření a regulace</t>
  </si>
  <si>
    <t>Luděk Berger</t>
  </si>
  <si>
    <t>Kódové označení - 1. Čidla / Akční členy : VZT č.17</t>
  </si>
  <si>
    <t>D1 - 2. Kabelová listina : VZT č.17</t>
  </si>
  <si>
    <t>D2 - 3. Kabelová listina : VZT č.18</t>
  </si>
  <si>
    <t>D3 - 4. Ochranné pospojování</t>
  </si>
  <si>
    <t>D4 - 5. Související dodávky</t>
  </si>
  <si>
    <t>Kódové označení</t>
  </si>
  <si>
    <t>1. Čidla / Akční členy : VZT č.17</t>
  </si>
  <si>
    <t>17.1</t>
  </si>
  <si>
    <t>Snímač teploty příložný pásek, Pt1000, -20 / +100°C</t>
  </si>
  <si>
    <t>17.2, 17.3, 17.4, 17</t>
  </si>
  <si>
    <t>Snímač teploty, tyč 192mm, Pt1000, -40 / +120°C</t>
  </si>
  <si>
    <t>17.6, 17.7, 17.11, 1</t>
  </si>
  <si>
    <t>Diferenční snímač tlaku vzduchu, 0-10V DC, 0 / +1,5 kPa</t>
  </si>
  <si>
    <t>17.6, 17.7, 17.11,.1</t>
  </si>
  <si>
    <t>Montážní sada pro odběry tlaku</t>
  </si>
  <si>
    <t>17.10</t>
  </si>
  <si>
    <t>Protimrazový termostat, -12 / +10°C, kapilára 6m, aut. reset</t>
  </si>
  <si>
    <t>17.10.1</t>
  </si>
  <si>
    <t>Montážní sada pro upevnění kapiláry, 6ks svorek</t>
  </si>
  <si>
    <t>17.13, 17.14, 17.15,</t>
  </si>
  <si>
    <t>Diferenční manostat vzduchu, +50 / +400 Pa</t>
  </si>
  <si>
    <t>17.21</t>
  </si>
  <si>
    <t>Servopohon s havarijní funkcí 20Nm, ON/OFF, napětí 24V</t>
  </si>
  <si>
    <t>17.22</t>
  </si>
  <si>
    <t>Servopohon 20Nm, ON/OFF, napětí 24V</t>
  </si>
  <si>
    <t>17.23</t>
  </si>
  <si>
    <t>Servopohon 20Nm, napětí 24V, řízení 0-10V DC</t>
  </si>
  <si>
    <t>17.24</t>
  </si>
  <si>
    <t>Dvoucestný regulační ventil, DN15, Kvs=1,0m3/h</t>
  </si>
  <si>
    <t>17.24.1</t>
  </si>
  <si>
    <t>Servopohon, napětí 24V AC, řízení 0-10V DC</t>
  </si>
  <si>
    <t>17.26, 17.27</t>
  </si>
  <si>
    <t>Frekvenční měnič, 400V, do 2kW</t>
  </si>
  <si>
    <t>2. Kabelová listina : VZT č.17</t>
  </si>
  <si>
    <t>WB1726</t>
  </si>
  <si>
    <t>CYKY-J 4x1,5 : 17.26 - FM ventilátor přívod</t>
  </si>
  <si>
    <t>WM171</t>
  </si>
  <si>
    <t>CYKFY-J 4x1,5 : 17.26 - M171 ventilátor přívod</t>
  </si>
  <si>
    <t>WS1726</t>
  </si>
  <si>
    <t>J-Y(St)Y 2x2x0,8 : 17.26 - FM ventilátor přívod, start + porucha</t>
  </si>
  <si>
    <t>WY1726</t>
  </si>
  <si>
    <t>J-Y(St)Y 1x2x0,8 : 17.26 - FM ventilátor přívod, řízení otáček</t>
  </si>
  <si>
    <t>WB1727</t>
  </si>
  <si>
    <t>CYKY-J 4x1,5 : 17.27 - FM ventilátor odtah</t>
  </si>
  <si>
    <t>WM172</t>
  </si>
  <si>
    <t>CYKFY-J 4x1,5 : 17.27 - M12 ventilátor odtah</t>
  </si>
  <si>
    <t>WS1727</t>
  </si>
  <si>
    <t>J-Y(St)Y 2x2x0,8 : 17.27 - FM ventilátor odtah, start + porucha</t>
  </si>
  <si>
    <t>WY1727</t>
  </si>
  <si>
    <t>J-Y(St)Y 1x2x0,8 : 17.27 - FM ventilátor odtah, řízení otáček</t>
  </si>
  <si>
    <t>WM173</t>
  </si>
  <si>
    <t>CYKY-J 3x1,5 : M173 - Čerpadlo ohřívač</t>
  </si>
  <si>
    <t>WS171</t>
  </si>
  <si>
    <t>J-Y(St)Y 1x2x0,8 : 17.1 - Teplota zpátečka ohřívač</t>
  </si>
  <si>
    <t>WS172</t>
  </si>
  <si>
    <t>J-Y(St)Y 1x2x0,8 : 17.2 - Teplota nasávaná</t>
  </si>
  <si>
    <t>WS173</t>
  </si>
  <si>
    <t>J-Y(St)Y 1x2x0,8 : 17.3 - Teplota přívod</t>
  </si>
  <si>
    <t>WS174</t>
  </si>
  <si>
    <t>J-Y(St)Y 1x2x0,8 : 17.4 - Teplota odtah</t>
  </si>
  <si>
    <t>WS175</t>
  </si>
  <si>
    <t>J-Y(St)Y 1x2x0,8 : 17.5 - Teplota výfuk za ZZT</t>
  </si>
  <si>
    <t>WS176</t>
  </si>
  <si>
    <t>J-Y(St)Y 2x2x0,8 : 17.6 - Tlaková diference přívod</t>
  </si>
  <si>
    <t>WS177</t>
  </si>
  <si>
    <t>J-Y(St)Y 2x2x0,8 : 17.7 - Tlaková diference odtah</t>
  </si>
  <si>
    <t>WS1710</t>
  </si>
  <si>
    <t>J-Y(St)Y 1x2x0,8 : 17.10 - PMO ohřívač</t>
  </si>
  <si>
    <t>WS1711</t>
  </si>
  <si>
    <t>J-Y(St)Y 2x2x0,8 : 17.11 - Tlaková diference ventilátor přívod</t>
  </si>
  <si>
    <t>WS1712</t>
  </si>
  <si>
    <t>J-Y(St)Y 2x2x0,8 : 17.12 - Tlaková diference ventilátor odtah</t>
  </si>
  <si>
    <t>WS1713</t>
  </si>
  <si>
    <t>J-Y(St)Y 1x2x0,8 : 17.13 - Tlaková diference filtr sání</t>
  </si>
  <si>
    <t>WS1714</t>
  </si>
  <si>
    <t>J-Y(St)Y 1x2x0,8 : 17.14 - Tlaková diference filtr přívod</t>
  </si>
  <si>
    <t>WS1715</t>
  </si>
  <si>
    <t>J-Y(St)Y 1x2x0,8 : 17.15 - Tlaková diference filtr odtah</t>
  </si>
  <si>
    <t>WS1716</t>
  </si>
  <si>
    <t>J-Y(St)Y 1x2x0,8 : 17.16 - Tlaková diference ZZT</t>
  </si>
  <si>
    <t>WS1721</t>
  </si>
  <si>
    <t>J-Y(St)Y 1x2x0,8 : 17.21 - VZT klapka sání</t>
  </si>
  <si>
    <t>WS1722</t>
  </si>
  <si>
    <t>J-Y(St)Y 2x2x0,8 : 17.22 - VZT klapka výfuk</t>
  </si>
  <si>
    <t>WS1723</t>
  </si>
  <si>
    <t>J-Y(St)Y 2x2x0,8 : 17.23 - VZT klapka by-pas ZZT</t>
  </si>
  <si>
    <t>WS1724</t>
  </si>
  <si>
    <t>J-Y(St)Y 2x2x0,8 : 17.24 - Ventil ohřívač</t>
  </si>
  <si>
    <t>WS1731, WS1732</t>
  </si>
  <si>
    <t>J-Y(St)Y 2x2x0,8 : 17.31, 17.32 - Regulátory průtoku, zóna 1</t>
  </si>
  <si>
    <t>WS1733</t>
  </si>
  <si>
    <t>J-Y(St)Y 2x2x0,8 : 17.33 - Tlaková diference odtah, zóna 1</t>
  </si>
  <si>
    <t>WS1734, WS1735</t>
  </si>
  <si>
    <t>J-Y(St)Y 2x2x0,8 : 17.34, 17.35 - Regulátory průtoku, zóna 2</t>
  </si>
  <si>
    <t>WS1736</t>
  </si>
  <si>
    <t>J-Y(St)Y 2x2x0,8 : 17.36 - Tlaková diference odtah, zóna 2</t>
  </si>
  <si>
    <t>WP171</t>
  </si>
  <si>
    <t>J-Y(St)Y 1x2x0,8 : PK171 - Požární klapka přívod</t>
  </si>
  <si>
    <t>WP172</t>
  </si>
  <si>
    <t>J-Y(St)Y 1x2x0,8 : PK172 - Požární klapka přívod</t>
  </si>
  <si>
    <t>WP173</t>
  </si>
  <si>
    <t>J-Y(St)Y 1x2x0,8 : PK173 - Požární klapka odtah</t>
  </si>
  <si>
    <t>WP174</t>
  </si>
  <si>
    <t>J-Y(St)Y 1x2x0,8 : PK174 - Požární klapka odtah</t>
  </si>
  <si>
    <t>3. Kabelová listina : VZT č.18</t>
  </si>
  <si>
    <t>WP186</t>
  </si>
  <si>
    <t>J-Y(St)Y 1x2x0,8 : PK186 - Požární klapka přívod</t>
  </si>
  <si>
    <t>WP187</t>
  </si>
  <si>
    <t>J-Y(St)Y 1x2x0,8 : PK187 - Požární klapka přívod</t>
  </si>
  <si>
    <t>WP188</t>
  </si>
  <si>
    <t>J-Y(St)Y 1x2x0,8 : PK188 - Požární klapka odtah</t>
  </si>
  <si>
    <t>WP189</t>
  </si>
  <si>
    <t>J-Y(St)Y 1x2x0,8 : PK189 - Požární klapka odtah</t>
  </si>
  <si>
    <t>4. Ochranné pospojování</t>
  </si>
  <si>
    <t>Pol72</t>
  </si>
  <si>
    <t>FeZn 6 mm2</t>
  </si>
  <si>
    <t>Pol73</t>
  </si>
  <si>
    <t>Svorka ZSA včetně Cu pásku</t>
  </si>
  <si>
    <t>5. Související dodávky</t>
  </si>
  <si>
    <t>Pol74</t>
  </si>
  <si>
    <t>Montáž kabelů a kabelových tras</t>
  </si>
  <si>
    <t>Pol75</t>
  </si>
  <si>
    <t>Montáž periferií včetně nastavení a oživení</t>
  </si>
  <si>
    <t>Pol76</t>
  </si>
  <si>
    <t>Zapojení přívodu / vývodu 400V</t>
  </si>
  <si>
    <t>Pol77</t>
  </si>
  <si>
    <t>Zapojení přívodu / vývodu 230V</t>
  </si>
  <si>
    <t>Pol78</t>
  </si>
  <si>
    <t>Nastavení a seřízení frekvenčního měniče</t>
  </si>
  <si>
    <t>Pol79</t>
  </si>
  <si>
    <t>Nastavení hodnoty meze zásahu</t>
  </si>
  <si>
    <t>Pol80</t>
  </si>
  <si>
    <t>Definování bodu a konfigurace v regulátoru a modulech</t>
  </si>
  <si>
    <t>Pol81</t>
  </si>
  <si>
    <t>Uživatelský SW včetně odladění s technologií</t>
  </si>
  <si>
    <t>Pol83</t>
  </si>
  <si>
    <t>Test 1:1</t>
  </si>
  <si>
    <t>Pol84</t>
  </si>
  <si>
    <t>Komplexní zkoušky zařízení</t>
  </si>
  <si>
    <t>Pol85</t>
  </si>
  <si>
    <t>Výchozí revize, včetně revizní zprávy</t>
  </si>
  <si>
    <t>Pol86</t>
  </si>
  <si>
    <t>Inženýrská činnost</t>
  </si>
  <si>
    <t>Pol87</t>
  </si>
  <si>
    <t>Doprava materiálu na stavbu</t>
  </si>
  <si>
    <t>Pol88</t>
  </si>
  <si>
    <t>Režie</t>
  </si>
  <si>
    <t>Pol89</t>
  </si>
  <si>
    <t>Technická inspekce České republiky</t>
  </si>
  <si>
    <t>Pol92</t>
  </si>
  <si>
    <t>Rozšíření stávající vizualizace technologického zařízení na pracovní stanici  se 100% uživatelským přístupem k ovládání a monitoringu na stávajícím velínu nemocnice</t>
  </si>
  <si>
    <t>Pol93</t>
  </si>
  <si>
    <t>Rozšíření stávajícího archivu historických dat a trendů se 100% na centrálním velínu nemocnice</t>
  </si>
  <si>
    <t>Pol94</t>
  </si>
  <si>
    <t>Rozšíření stávajícího archivu alarmových zpráv se 100% na stávajícím velínu nemocnice</t>
  </si>
  <si>
    <t>Pol95</t>
  </si>
  <si>
    <t>Rozšíření stávajícího programové vybavení úvodních obrazovek (systémový strom) na  stávajícím velínu nemocnice</t>
  </si>
  <si>
    <t>Pol96</t>
  </si>
  <si>
    <t>Rozšíření stávajícího programového vybavení pro sledování trendů sledovaných veličin na  centrálním velínu nemocnice</t>
  </si>
  <si>
    <t>D1_01_4e - Zdravotně technické instalace</t>
  </si>
  <si>
    <t>Michal Wšianský</t>
  </si>
  <si>
    <t>D1 -  VNITŘNÍ  KANALIZACE - SPLAŠKOVÁ:</t>
  </si>
  <si>
    <t>D2 -  ROZVOD VODY :</t>
  </si>
  <si>
    <t>D3 -  IZOLACE VODA - připojovací ve zdi + změkčená a demi voda - pěnový PE - tep. vodivost při 10°C = 0,0</t>
  </si>
  <si>
    <t>D4 -  IZOLACE - VODA hlavní vedení + ležaté přípojky - potrubní izolační pouzdro z kamenné vlny s polepem</t>
  </si>
  <si>
    <t>D5 -  ZAŘIZOVACÍ PŘEDMĚTY  :</t>
  </si>
  <si>
    <t>D6 -  STAVEBNÍ PRÁCE :</t>
  </si>
  <si>
    <t>D7 -  HZS</t>
  </si>
  <si>
    <t xml:space="preserve"> VNITŘNÍ  KANALIZACE - SPLAŠKOVÁ:</t>
  </si>
  <si>
    <t>721 19-4104</t>
  </si>
  <si>
    <t>vyvedení a upevnění odpadních výpustek - DN 32-40</t>
  </si>
  <si>
    <t>721 19-4105</t>
  </si>
  <si>
    <t>vyvedení a upevnění odpadních výpustek - DN 50</t>
  </si>
  <si>
    <t>721 19-4109</t>
  </si>
  <si>
    <t>vyvedení a upevnění odpadních výpustek - DN 100</t>
  </si>
  <si>
    <t>pc</t>
  </si>
  <si>
    <t>potrubí tlumící zvuk - třívrstvé - čistící kus DN 100 vč. montáže</t>
  </si>
  <si>
    <t>721 17-4041</t>
  </si>
  <si>
    <t>potrubí PP - HT - připojovací - DN 32, vč. tvarovek a montáže</t>
  </si>
  <si>
    <t>721 17-4042</t>
  </si>
  <si>
    <t>potrubí PP - HT - připojovací - DN 40, vč. tvarovek a montáže</t>
  </si>
  <si>
    <t>721 17-4043</t>
  </si>
  <si>
    <t>potrubí PP - HT - připojovací - DN 50, vč. tvarovek a montáže</t>
  </si>
  <si>
    <t>721 17-4044</t>
  </si>
  <si>
    <t>potrubí PP - HT - připojovací - DN 70, vč. tvarovek a montáže</t>
  </si>
  <si>
    <t>721 17-4045</t>
  </si>
  <si>
    <t>potrubí PP - HT - připojovací - DN 100, vč. tvarovek a montáže</t>
  </si>
  <si>
    <t>721 17-5112</t>
  </si>
  <si>
    <t>potrubí tlumící zvuk - třívrstvé - odpadní - DN 100, vč. tvarovek a montáže</t>
  </si>
  <si>
    <t>pc.1</t>
  </si>
  <si>
    <t>uchycení potrubí - DN 32 - 50</t>
  </si>
  <si>
    <t>721 29-0111</t>
  </si>
  <si>
    <t>tlakové zkoušky do DN 125 - vodou</t>
  </si>
  <si>
    <t>pc.2</t>
  </si>
  <si>
    <t>tvarovka pro připojení závěsného WC DN90/110 s připojením DN50</t>
  </si>
  <si>
    <t>pc.3</t>
  </si>
  <si>
    <t>tvarovka PE dvojité připojovací koleno 90° - zalomené, pro připojení závěsného WC DN100/90/90, vč. mont</t>
  </si>
  <si>
    <t>pc.4</t>
  </si>
  <si>
    <t>tvarovka PE přímé hrdlo pro závěsné WC DN 90, délka 310 mm, vč. mont</t>
  </si>
  <si>
    <t>pc.5</t>
  </si>
  <si>
    <t>Podomítková vodní ZU pro odvod kondenzátu s hygienickým adaptérem, pro klimatizační jednotky DN32 - 100x100mm</t>
  </si>
  <si>
    <t>Vodní podomítková zápachová uzávěrka DN32 pro odvod kondenzátu s hygienickým adaptérem odpovídající požadavkům</t>
  </si>
  <si>
    <t>normy ÖNORM H6020:2015 např. pro: nemocnice, lékařské ambulance, pečovatelské domy,</t>
  </si>
  <si>
    <t>s přídavnou mechanickou zápachovou uzávěrkou (kulička), podomítkové provedení. Instalace možná pouze vertikálně!!</t>
  </si>
  <si>
    <t>Připojení potrubí s kondenzátem pr. 20-32mm (minimální vnitřní průměr připojovacího potrubí 18mm!!).</t>
  </si>
  <si>
    <t>Transparentní čistící vložka je vyjímatelná z podomítkového tělesa pro údržbu.</t>
  </si>
  <si>
    <t>Délkově upravitelná stavební ochranná zátka a kryt jsou součástí balení. Minimální hloubka pro zabudování 60mm., vč. montáže</t>
  </si>
  <si>
    <t>pc.6</t>
  </si>
  <si>
    <t>V - Podlahová vpust DN50/75/110 se svislým odtokem a izolační přírubou, zápachovým uzávěrem - zápachový uzávěr fungující i bez vody v sifonu,</t>
  </si>
  <si>
    <t>nástavcem s možností výškové úpravy 8-80mm a nerezovým rámečkem 145x145mm "Klick-Klack", mřížkou z nerezové oceli 138x138mm,</t>
  </si>
  <si>
    <t>stavebím krytem rámečku a stavební ochranou izolační příruby., Q = 0,80 l/s,  vč. montáže</t>
  </si>
  <si>
    <t>pc.7</t>
  </si>
  <si>
    <t>pomocné nosné ocelové konstrukce - pozinkované vč. montáže</t>
  </si>
  <si>
    <t>pc.8</t>
  </si>
  <si>
    <t>lešení</t>
  </si>
  <si>
    <t>soub</t>
  </si>
  <si>
    <t>998 72-1103</t>
  </si>
  <si>
    <t>přesun hmot pro vnitřní kanalizaci vodorovně do 50 m, v objektech výšky přes 12 do 24 m</t>
  </si>
  <si>
    <t xml:space="preserve"> ROZVOD VODY :</t>
  </si>
  <si>
    <t>722 14-0102</t>
  </si>
  <si>
    <t>nerezový rozvod vody spojovaný lisováním tř. 1.4401 - DN 15 - d 18x1,0 mm vč. uchycení a tvarovek</t>
  </si>
  <si>
    <t>722 14-0103</t>
  </si>
  <si>
    <t>nerezový rozvod vody spojovaný lisováním tř. 1.4401 - DN 20 - d 22x1,2 mm vč. uchycení a tvarovek</t>
  </si>
  <si>
    <t>722 14-0104</t>
  </si>
  <si>
    <t>nerezový rozvod vody spojovaný lisováním tř. 1.4401 - DN 25 - d 28x1,2 mm vč. uchycení a tvarovek</t>
  </si>
  <si>
    <t>722 14-0105</t>
  </si>
  <si>
    <t>nerezový rozvod vody spojovaný lisováním tř. 1.4401 - DN 32 - d 35x1,5 mm vč. uchycení a tvarovek</t>
  </si>
  <si>
    <t>722 14-0106</t>
  </si>
  <si>
    <t>nerezový rozvod vody spojovaný lisováním tř. 1.4401 - DN 40 - d 42x1,5 mm vč. uchycení a tvarovek</t>
  </si>
  <si>
    <t>722 14-0107</t>
  </si>
  <si>
    <t>nerezový rozvod vody spojovaný lisováním tř. 1.4401 - DN 50 - d 54x1,5 mm vč. uchycení a tvarovek</t>
  </si>
  <si>
    <t>pc.9</t>
  </si>
  <si>
    <t>nerezový rozvod vody spojovaný lisováním tř. 1.4401 - příplatek na tvarovky za členitost rozvodu  do DN 50</t>
  </si>
  <si>
    <t>722 19-0401</t>
  </si>
  <si>
    <t>zřízení přípojek na potrubí - vyvedení a upevnění výpustek - do DN 25</t>
  </si>
  <si>
    <t>793999388</t>
  </si>
  <si>
    <t>pc.9a</t>
  </si>
  <si>
    <t xml:space="preserve"> kul. kohout nerez 2dílný do 180°C( vnitřní/vnitřní závit ) - včetně přechodek s vnějš. závit. - DN 15  vč. mont.</t>
  </si>
  <si>
    <t>978419489</t>
  </si>
  <si>
    <t>pc.9b</t>
  </si>
  <si>
    <t xml:space="preserve"> kul. kohout nerez 2dílný do 180°C( vnitřní/vnitřní závit ) - včetně přechodek s vnějš. závit. - DN 20  vč. mont.</t>
  </si>
  <si>
    <t>-1677788480</t>
  </si>
  <si>
    <t>pc.10</t>
  </si>
  <si>
    <t>kul. kohout nerez 2dílný do 180°C( vnitřní/vnitřní závit ) - včetně přechodek s vnějš. závit. - DN 25  vč. mont.</t>
  </si>
  <si>
    <t>pc.11</t>
  </si>
  <si>
    <t>kul. kohout nerez 2dílný do 180°C( vnitřní/vnitřní závit ) - včetně přechodek s vnějš. závit. - DN 32  vč. mont.</t>
  </si>
  <si>
    <t>pc.12</t>
  </si>
  <si>
    <t>kul. kohout nerez 2dílný do 180°C( vnitřní/vnitřní závit ) - včetně přechodek s vnějš. závit. - DN 40  vč. mont.</t>
  </si>
  <si>
    <t>pc.13</t>
  </si>
  <si>
    <t>rohový ventil - DN 15  vč. montáže</t>
  </si>
  <si>
    <t>pc.14</t>
  </si>
  <si>
    <t>automatický nerezový cirkulační regulační ventil , rozsah od 50 °C do 65 °C, k hydraulickému vyvážení cirkulačních větví, s automatickým nastavením termické dezinfekce 70°C,</t>
  </si>
  <si>
    <t>s vypouštěcí ucpávkou, bez mrtvého bodu - DN 15 x G3/4", vč. připojovacího nerez. šroubení a montáže</t>
  </si>
  <si>
    <t>pc.15</t>
  </si>
  <si>
    <t>izolační pouzdro pro termostatický cirkulační ventil DN 15, vč. montáže</t>
  </si>
  <si>
    <t>722 29-0226</t>
  </si>
  <si>
    <t>tlakové zkoušky do DN 50</t>
  </si>
  <si>
    <t>722 29-0234</t>
  </si>
  <si>
    <t>proplach a desinfekce vodovodního potrubí do DN 80</t>
  </si>
  <si>
    <t>727 11-1331</t>
  </si>
  <si>
    <t>protipožární ucpávka ocelového potrubí  vč. dodatečné izolace - stěnou - EI 90-120 - d 18 mm</t>
  </si>
  <si>
    <t>727 11-1332</t>
  </si>
  <si>
    <t>protipožární ucpávka ocelového potrubí  vč. dodatečné izolace - stěnou - EI 90-120 - d 22 mm</t>
  </si>
  <si>
    <t>727 11-1333</t>
  </si>
  <si>
    <t>protipožární ucpávka ocelového potrubí  vč. dodatečné izolace - stěnou - EI 90-120 - d 28 mm</t>
  </si>
  <si>
    <t>727 11-1335</t>
  </si>
  <si>
    <t>protipožární ucpávka ocelového potrubí  vč. dodatečné izolace - stěnou - EI 90-120 - d 35 mm</t>
  </si>
  <si>
    <t>727 11-1336</t>
  </si>
  <si>
    <t>protipožární ucpávka ocelového potrubí  vč. dodatečné izolace - stěnou - EI 90-120 - d 42 - 54 mm</t>
  </si>
  <si>
    <t>pc.16</t>
  </si>
  <si>
    <t>pomocné lešení</t>
  </si>
  <si>
    <t>pc.17</t>
  </si>
  <si>
    <t>štítek nalepovací - STUDENÁ VODA - vč. montáže</t>
  </si>
  <si>
    <t>pc.18</t>
  </si>
  <si>
    <t>štítek nalepovací - TEPLÁ VODA - vč. montáže</t>
  </si>
  <si>
    <t>pc.19</t>
  </si>
  <si>
    <t>štítek nalepovací - CIRKULACE - vč. montáže</t>
  </si>
  <si>
    <t>998 72-2103</t>
  </si>
  <si>
    <t>přesun hmot pro vnitřní vodovod vodorovně do 50 m, v objektech výšky přes 12 do 24 m</t>
  </si>
  <si>
    <t xml:space="preserve"> IZOLACE VODA - připojovací ve zdi + změkčená a demi voda - pěnový PE - tep. vodivost při 10°C = 0,0</t>
  </si>
  <si>
    <t>pc.20</t>
  </si>
  <si>
    <t>montáž izolace - návlekové trubice</t>
  </si>
  <si>
    <t>Mirelon</t>
  </si>
  <si>
    <t>izolace potrubí - tl. 13 x Ø18 mm</t>
  </si>
  <si>
    <t>Mirelon.1</t>
  </si>
  <si>
    <t>izolace potrubí - tl. 13 x Ø22 mm</t>
  </si>
  <si>
    <t>Mirelon.2</t>
  </si>
  <si>
    <t>izolace potrubí - tl. 13 x Ø28 mm</t>
  </si>
  <si>
    <t>Mirelon.3</t>
  </si>
  <si>
    <t>izolace potrubí - tl. 13 x Ø35 mm</t>
  </si>
  <si>
    <t>998 71-3103</t>
  </si>
  <si>
    <t>přesun hmot pro izolace vodorovně do 50 m, v objektech výšky přes 12 do 24 m</t>
  </si>
  <si>
    <t xml:space="preserve"> IZOLACE - VODA hlavní vedení + ležaté přípojky - potrubní izolační pouzdro z kamenné vlny s polepem</t>
  </si>
  <si>
    <t>pc.21</t>
  </si>
  <si>
    <t>montáž izolace - pouzdrové izolace vč. tvarovek</t>
  </si>
  <si>
    <t>Rockwool</t>
  </si>
  <si>
    <t>izolace potrubí - tl.30 x Ø 18 mm</t>
  </si>
  <si>
    <t>Rockwool.1</t>
  </si>
  <si>
    <t>izolace potrubí - tl.30 x Ø 22 mm</t>
  </si>
  <si>
    <t>Rockwool.2</t>
  </si>
  <si>
    <t>izolace potrubí - tl.40 x Ø 28 mm</t>
  </si>
  <si>
    <t>Rockwool.3</t>
  </si>
  <si>
    <t>izolace potrubí - tl.40 x Ø 35 mm</t>
  </si>
  <si>
    <t>Rockwool.4</t>
  </si>
  <si>
    <t>izolace potrubí - tl.40 x Ø 42 mm</t>
  </si>
  <si>
    <t>Rockwool.5</t>
  </si>
  <si>
    <t>izolace potrubí - tl.50 x Ø 54 mm</t>
  </si>
  <si>
    <t xml:space="preserve"> ZAŘIZOVACÍ PŘEDMĚTY  :</t>
  </si>
  <si>
    <t>725 11-9125</t>
  </si>
  <si>
    <t>montáž závěsných klozetových mís a výlevek vč. sedátka, závěsných výlevek</t>
  </si>
  <si>
    <t>725 21-9102</t>
  </si>
  <si>
    <t>montáž umyvadla na šrouby do zdiva</t>
  </si>
  <si>
    <t>725 24-9101</t>
  </si>
  <si>
    <t>montáž sprchové vaničky se zápachovou uzávěrkou</t>
  </si>
  <si>
    <t>pc.22</t>
  </si>
  <si>
    <t>montáž sprchových dveří/zástěn čtvrtkruhových</t>
  </si>
  <si>
    <t>pc.23</t>
  </si>
  <si>
    <t>montáž sprchových dveří/zástěn do niky</t>
  </si>
  <si>
    <t>pc.24</t>
  </si>
  <si>
    <t>montáž krytu na umyvadlový sifon</t>
  </si>
  <si>
    <t>725 82-9101</t>
  </si>
  <si>
    <t>montáž baterie dřezové, umyvadlové pákové nastěnné - chromované</t>
  </si>
  <si>
    <t>725 84-9413</t>
  </si>
  <si>
    <t>montáž baterie nástěnné sprchové termostatické s nastavitelnou výškou sprchy</t>
  </si>
  <si>
    <t>725 86-9101</t>
  </si>
  <si>
    <t>montáž zápachových uzávěrek - umyvadlových DN 40</t>
  </si>
  <si>
    <t>725 86-9204</t>
  </si>
  <si>
    <t>montáž zápachových uzávěrek - dřezových jednodílných DN 50</t>
  </si>
  <si>
    <t>726 11-1204</t>
  </si>
  <si>
    <t>montáž instalačního systému pro WC - pro zazdění</t>
  </si>
  <si>
    <t>726 19-1001</t>
  </si>
  <si>
    <t>zvukoizolační souprava pro WC</t>
  </si>
  <si>
    <t>pc.25</t>
  </si>
  <si>
    <t>instalační systém splachování pro zazdění do masivní stěny - pro závěsné WC</t>
  </si>
  <si>
    <t>pc.26</t>
  </si>
  <si>
    <t>ovládací tlačítko alp.bílá, dvě množství splachování</t>
  </si>
  <si>
    <t>pc.27</t>
  </si>
  <si>
    <t>WC závěsné - hluboké splachování, bílá</t>
  </si>
  <si>
    <t>pc.28</t>
  </si>
  <si>
    <t>sedátko s poklopem - antibakteriální</t>
  </si>
  <si>
    <t>pc.29</t>
  </si>
  <si>
    <t>umyvadlo U 60 - 60 cm, bílá</t>
  </si>
  <si>
    <t>pc.30</t>
  </si>
  <si>
    <t>kryt sifonu keramický - polosloup, bílý</t>
  </si>
  <si>
    <t>pc.31</t>
  </si>
  <si>
    <t>sprchová vanička z litého mramoru čtvrtkruh - 900x900 mm, protiskluz, bílá</t>
  </si>
  <si>
    <t>pc.32</t>
  </si>
  <si>
    <t>sprchová vanička z litého mramoru čtverec - 900x900 mm, protiskluz, bílá</t>
  </si>
  <si>
    <t>pc.33</t>
  </si>
  <si>
    <t>sprchové dveře čtvrtkruh 900 mm s dvoudílnými posuvnými dveřmi 6 mm bezpečnostní sklo, magnetické těsnění, sklo Cristal perly aqua perle, matný elox, výška 1900 mm</t>
  </si>
  <si>
    <t>pc.34</t>
  </si>
  <si>
    <t>sprchové dveře do niky 900 mm se zalamovacími dveřmi 3 mm bezpečnostní sklo, magnetické těsnění, sklo Cristal perly aqua perle, matný elox, výška 1900 mm</t>
  </si>
  <si>
    <t>pc.35</t>
  </si>
  <si>
    <t>sifon sprchový 90 mm, DN 50 - chrom</t>
  </si>
  <si>
    <t>pc.36</t>
  </si>
  <si>
    <t>nástěnná dřezová/umyvadlová jednopáková baterie - DN 15 - vyložení 255 mm, chrom</t>
  </si>
  <si>
    <t>volitélná páka Klinic-Public</t>
  </si>
  <si>
    <t>třída průtoku Z = 7,6 l/min/3bar</t>
  </si>
  <si>
    <t>PCA Care - perlátor M 24x1</t>
  </si>
  <si>
    <t>keramická kartuše s možností omezení maximální teploty vody</t>
  </si>
  <si>
    <t>vyložení 255 mm</t>
  </si>
  <si>
    <t>otočný výtok s možností aretace</t>
  </si>
  <si>
    <t>uzamykatelné s-přípojky</t>
  </si>
  <si>
    <t>pc.37</t>
  </si>
  <si>
    <t>nástěnná sprchová termostatická baterie - DN 15 , chrom</t>
  </si>
  <si>
    <t>ovladač teploty s bezpečnostní zarážkou na 38°C, zarážku lze odjistit imbusovým klíčem pro termickou dezinfekci</t>
  </si>
  <si>
    <t>třída průtoku B = 25 l/min/3bar</t>
  </si>
  <si>
    <t>keramický uzavírací ventil 180°</t>
  </si>
  <si>
    <t>sprchový vývod G 1/2</t>
  </si>
  <si>
    <t>zabezpečeno proti zpětnému nasátí vody, sítko na zachycení nečistot</t>
  </si>
  <si>
    <t>pc.38</t>
  </si>
  <si>
    <t>nástěnný sprchový set - 900 mm , chrom</t>
  </si>
  <si>
    <t>nástěnná tyč 900 mm</t>
  </si>
  <si>
    <t>ruční sprcha s rychlým čištěním vápenatých usazenin</t>
  </si>
  <si>
    <t>sprchová hadice obalená umělou hmotou s kónickými matkami G 1/2x1/2 x 1600 mm</t>
  </si>
  <si>
    <t>pc.39</t>
  </si>
  <si>
    <t>páka PUBLIC - vyložení 180 mm - laserování loga nemocnice</t>
  </si>
  <si>
    <t>pc.40</t>
  </si>
  <si>
    <t>sifon - umyvadlo, DN 40 - nerez vtok</t>
  </si>
  <si>
    <t>pc.41</t>
  </si>
  <si>
    <t>sifon - dřez jednodílný, DN 50 - nerez vtok</t>
  </si>
  <si>
    <t>998 72-5103</t>
  </si>
  <si>
    <t>přesun hmot pro zařizovací předměty vodorovně do 50 m, v objektech výšky přes 12 do 24 m</t>
  </si>
  <si>
    <t xml:space="preserve"> STAVEBNÍ PRÁCE :</t>
  </si>
  <si>
    <t>pc.42</t>
  </si>
  <si>
    <t>bourání konstrukcí/prostupy  vč. naložení na dopravní prostředek - ze zdiva cihelného vč. zapravení</t>
  </si>
  <si>
    <t>pc.43</t>
  </si>
  <si>
    <t>vysekání drážky ve zdivu cihelném pro kanalizaci vč. zapravení - tl. 75x75 mm</t>
  </si>
  <si>
    <t>pc.44</t>
  </si>
  <si>
    <t>vysekání drážky ve zdivu cihelném pro kanalizaci vč. zapravení - tl. 150x150 mm</t>
  </si>
  <si>
    <t>pc.45</t>
  </si>
  <si>
    <t>vysekání drážky ve zdivu cihelném pro vodu vč. zapravení - tl. 70x70 mm</t>
  </si>
  <si>
    <t>pc.46</t>
  </si>
  <si>
    <t>vysekání drážky ve zdivu cihelném pro vodu vč. zapravení - tl. 140x70 mm</t>
  </si>
  <si>
    <t>979 08-2111</t>
  </si>
  <si>
    <t>vnitrostaveništní doprava suti a vybouraných hmot do 10 m</t>
  </si>
  <si>
    <t>979 08-2121</t>
  </si>
  <si>
    <t>vnitrostaveništní doprava suti a vybouraných hmot ZKD 5 m přes 10 m</t>
  </si>
  <si>
    <t>979 08-4216</t>
  </si>
  <si>
    <t>vodorovná doprava vybouraných hmot po suchu do 5 km</t>
  </si>
  <si>
    <t>979 08-4219</t>
  </si>
  <si>
    <t>vodorovná doprava vybouraných hmot po suchu za každých další i započatých 5 km</t>
  </si>
  <si>
    <t>pc.47</t>
  </si>
  <si>
    <t>skládkovné</t>
  </si>
  <si>
    <t xml:space="preserve"> HZS</t>
  </si>
  <si>
    <t>hzs.2</t>
  </si>
  <si>
    <t>vypuštění a napuštění rozvodů vody</t>
  </si>
  <si>
    <t>hzs.4</t>
  </si>
  <si>
    <t>uvedení do provozu</t>
  </si>
  <si>
    <t>hzs.6</t>
  </si>
  <si>
    <t>ztížená montáž ve výšce</t>
  </si>
  <si>
    <t>hzs.8</t>
  </si>
  <si>
    <t>přesun hmot</t>
  </si>
  <si>
    <t>D1_01_4g - Silnoproudá elektrotechnika</t>
  </si>
  <si>
    <t>Josef Škarek</t>
  </si>
  <si>
    <t>D1.01g - Silnoproudá elektrotechnika</t>
  </si>
  <si>
    <t xml:space="preserve">    RMD-3.1 - </t>
  </si>
  <si>
    <t xml:space="preserve">    RMD-3.2 - </t>
  </si>
  <si>
    <t xml:space="preserve">    RMD-3.3-doplnění - </t>
  </si>
  <si>
    <t xml:space="preserve">    R.PBZ-doplnění - </t>
  </si>
  <si>
    <t xml:space="preserve">    ELMAT - Elektroinstalační materiál</t>
  </si>
  <si>
    <t xml:space="preserve">    Kab - Kabely</t>
  </si>
  <si>
    <t xml:space="preserve">    ELUPS - Úložný systém</t>
  </si>
  <si>
    <t xml:space="preserve">    OSV - Svítidla</t>
  </si>
  <si>
    <t xml:space="preserve">    ELE-ROP - Revize a ostatní práce</t>
  </si>
  <si>
    <t>D1.01g</t>
  </si>
  <si>
    <t>RMD-3.1</t>
  </si>
  <si>
    <t>RT1rav10017030</t>
  </si>
  <si>
    <t>Skříň vestavná do niky 1000x1700x300 mm, IP43/20, kompletní vč. rámu, nosných lišt, krycích desek a dalšího příslušenství, barva individuální dle požadavku architekta</t>
  </si>
  <si>
    <t>-1039237681</t>
  </si>
  <si>
    <t>741210005</t>
  </si>
  <si>
    <t>Montáž rozvodnice oceloplechová nebo plastová běžná do 200 kg</t>
  </si>
  <si>
    <t>104199995</t>
  </si>
  <si>
    <t>O0234346</t>
  </si>
  <si>
    <t>Páčkový spínač, In 63 A, Ue 230/400 V a.c., 60/220 V d.c., 3-pól, šířka 3 moduly</t>
  </si>
  <si>
    <t>-345226351</t>
  </si>
  <si>
    <t>B0140071361680</t>
  </si>
  <si>
    <t>40071361680, Monitor síťového napětí 3-PM INV (dodávka NO)</t>
  </si>
  <si>
    <t>326919172</t>
  </si>
  <si>
    <t>741320175</t>
  </si>
  <si>
    <t>Montáž jistič třípólový nn do 63 A ve skříni</t>
  </si>
  <si>
    <t>339772326</t>
  </si>
  <si>
    <t>D03952400</t>
  </si>
  <si>
    <t>DG M TNS 275, Svodič přepětí DEHNguard M, 4-pólový pro TN-S systémy</t>
  </si>
  <si>
    <t>256</t>
  </si>
  <si>
    <t>-999343403</t>
  </si>
  <si>
    <t>741322122</t>
  </si>
  <si>
    <t>Montáž svodiče přepětí nn typ 2 čtyřpólových dvoudílných s vložením modulu</t>
  </si>
  <si>
    <t>131853374</t>
  </si>
  <si>
    <t>O0141010</t>
  </si>
  <si>
    <t>Odpínač válcových pojistek, pro válcové pojistkové vložky 10x38, 3-pól. provedení, bez signalizace</t>
  </si>
  <si>
    <t>998286832</t>
  </si>
  <si>
    <t>210112705</t>
  </si>
  <si>
    <t>Montáž odpínačů nn do 500 V do 160 A s pojistkami bez zapojení vodičů</t>
  </si>
  <si>
    <t>1394014497</t>
  </si>
  <si>
    <t>H01LF310G</t>
  </si>
  <si>
    <t>LF310G, Pojistka válcová, velikost 10x38, 10A gG, 500V AC</t>
  </si>
  <si>
    <t>-124891729</t>
  </si>
  <si>
    <t>210290461</t>
  </si>
  <si>
    <t>Výměna pojistkových vložek velikosti do 25 A</t>
  </si>
  <si>
    <t>-888755186</t>
  </si>
  <si>
    <t>A01E219-3D</t>
  </si>
  <si>
    <t>Trojitá signálka - LED Napětí = 415-230 V AC, zelená, zelená, zelená</t>
  </si>
  <si>
    <t>-1629544484</t>
  </si>
  <si>
    <t>741320031</t>
  </si>
  <si>
    <t>Montáž pojistka - signální zařízení se zapojením vodičů</t>
  </si>
  <si>
    <t>-810115428</t>
  </si>
  <si>
    <t>B04G554006TP</t>
  </si>
  <si>
    <t>Přepínací a monitorovací modul, 4-pólový, 63A, 3/N AC 400/230 V 50/60 Hz s automatickým i manuálním přepínáním sítí</t>
  </si>
  <si>
    <t>-506085519</t>
  </si>
  <si>
    <t>741330143</t>
  </si>
  <si>
    <t>Montáž stykač střídavý ve skříni reverzační třípólový do 63 A v zapojení hvězda-trojúhelník</t>
  </si>
  <si>
    <t>1495620202</t>
  </si>
  <si>
    <t>O0233890</t>
  </si>
  <si>
    <t>Jistič, In 6 A, Ue 230 V a.c., 60 V d.c., charakteristika C, 1-pól, Icn 10 kA</t>
  </si>
  <si>
    <t>-65128785</t>
  </si>
  <si>
    <t>O0233892</t>
  </si>
  <si>
    <t>Jistič, In 10 A, Ue 230 V a.c., 60 V d.c., charakteristika C, 1-pól, Icn 10 kA</t>
  </si>
  <si>
    <t>-39778752</t>
  </si>
  <si>
    <t>O0233894</t>
  </si>
  <si>
    <t>Jistič, In 16 A, Ue 230 V a.c., 60 V d.c., charakteristika C, 1-pól, Icn 10 kA</t>
  </si>
  <si>
    <t>128186150</t>
  </si>
  <si>
    <t>741320105</t>
  </si>
  <si>
    <t>Montáž jistič jednopólový nn do 25 A ve skříni</t>
  </si>
  <si>
    <t>1660897500</t>
  </si>
  <si>
    <t>O0234016</t>
  </si>
  <si>
    <t>Jistič, In 6 A, Ue 230/400 V a.c., 60/220 V d.c., charakteristika B, 3-pól, Icn 10 kA</t>
  </si>
  <si>
    <t>-294388982</t>
  </si>
  <si>
    <t>O0234041</t>
  </si>
  <si>
    <t>Jistič, In 16 A, Ue 230/400 V a.c., 60/220 V d.c., charakteristika C, 3-pól, Icn 10 kA</t>
  </si>
  <si>
    <t>703879588</t>
  </si>
  <si>
    <t>741320165</t>
  </si>
  <si>
    <t>Montáž jistič třípólový nn do 25 A ve skříni</t>
  </si>
  <si>
    <t>-255890378</t>
  </si>
  <si>
    <t>O0234025</t>
  </si>
  <si>
    <t>Jistič, In 50 A, Ue 230/400 V a.c., 60/220 V d.c., charakteristika B, 3-pól, Icn 10 kA</t>
  </si>
  <si>
    <t>-1904921688</t>
  </si>
  <si>
    <t>-1334739019</t>
  </si>
  <si>
    <t>O0234265</t>
  </si>
  <si>
    <t>Pomocný spínač, 1x relativní kontakt  /   1x relativní přepínací kontakt, pro LPE, LPN, APN</t>
  </si>
  <si>
    <t>-273449336</t>
  </si>
  <si>
    <t>741311032</t>
  </si>
  <si>
    <t>Montáž spínač koncový řazení 0/1, 1/0 s pomocným kontaktem se zapojením vodičů</t>
  </si>
  <si>
    <t>-1966130600</t>
  </si>
  <si>
    <t>O0238279</t>
  </si>
  <si>
    <t>Proudový chránič s nadproudovou ochranou, In 10 A, Ue AC 230 V, charakteristika C, Idn 30 mA, 1+N-pól. typ AC</t>
  </si>
  <si>
    <t>-1473189590</t>
  </si>
  <si>
    <t>O0238301</t>
  </si>
  <si>
    <t>Proudový chránič s nadproudovou ochranou, In 16 A, Ue AC 230 V, charakteristika C, Idn 30 mA, 1+N-pól, typ A</t>
  </si>
  <si>
    <t>996702798</t>
  </si>
  <si>
    <t>741321003</t>
  </si>
  <si>
    <t>Montáž proudových chráničů dvoupólových nn do 25 A ve skříni</t>
  </si>
  <si>
    <t>858612625</t>
  </si>
  <si>
    <t>O0235292</t>
  </si>
  <si>
    <t>Proudový chránič, In 25 A, Ue 230/400 V a.c., Idn 30 mA, 4-pól, Inc 10 kA, typ A-G</t>
  </si>
  <si>
    <t>620864351</t>
  </si>
  <si>
    <t>741321033</t>
  </si>
  <si>
    <t>Montáž proudových chráničů čtyřpólových nn do 25 A ve skříni</t>
  </si>
  <si>
    <t>-507400053</t>
  </si>
  <si>
    <t>R-IMR2</t>
  </si>
  <si>
    <t>Impulsní relé na DIN, 2S, 16A/230V AC, 3 kroky, postup kroků: 00, 01, 11, životnost &gt; 300.000 cyklů</t>
  </si>
  <si>
    <t>1483339346</t>
  </si>
  <si>
    <t>741330632</t>
  </si>
  <si>
    <t>Montáž relé pomocné vestavné v krytu s kontakty 2P+2Z se zapojením vodičů</t>
  </si>
  <si>
    <t>-2024824116</t>
  </si>
  <si>
    <t>H02ip0606</t>
  </si>
  <si>
    <t>Stykač  25A, 1S, 230V~50/60Hz</t>
  </si>
  <si>
    <t>-167445933</t>
  </si>
  <si>
    <t>741330032</t>
  </si>
  <si>
    <t>Montáž stykačů střídavých vestavných jednopólových do 25 A</t>
  </si>
  <si>
    <t>1053307237</t>
  </si>
  <si>
    <t>358111520R</t>
  </si>
  <si>
    <t>zásuvka vestavná do panelu, 3+N+PE,16A/400 V 6h</t>
  </si>
  <si>
    <t>-733228257</t>
  </si>
  <si>
    <t>741313251</t>
  </si>
  <si>
    <t>Montáž zásuvek průmyslových nástěnných provedení IP 44 3P+N+PE 16 A</t>
  </si>
  <si>
    <t>428993273</t>
  </si>
  <si>
    <t>34562148</t>
  </si>
  <si>
    <t>svornice řadová šroubovací nízkého napětí a průřezem vodiče 4mm2</t>
  </si>
  <si>
    <t>-1060018434</t>
  </si>
  <si>
    <t>34562174</t>
  </si>
  <si>
    <t>svornice řadová šroubovací nízkého napětí a průřezem vodiče 6mm2</t>
  </si>
  <si>
    <t>1714599587</t>
  </si>
  <si>
    <t>741231002</t>
  </si>
  <si>
    <t>Montáž svorkovnice do rozvaděčů - řadová vodič do 6 mm2 se zapojením vodičů</t>
  </si>
  <si>
    <t>-21730712</t>
  </si>
  <si>
    <t>34562230</t>
  </si>
  <si>
    <t>svornice řadová šroubovací nízkého napětí a průřezem vodiče 16mm2</t>
  </si>
  <si>
    <t>954173383</t>
  </si>
  <si>
    <t>741231004</t>
  </si>
  <si>
    <t>Montáž svorkovnice do rozvaděčů - řadová vodič do 16 mm2 se zapojením vodičů</t>
  </si>
  <si>
    <t>-1504461806</t>
  </si>
  <si>
    <t>RMD-3.2</t>
  </si>
  <si>
    <t>358932678</t>
  </si>
  <si>
    <t>-346811734</t>
  </si>
  <si>
    <t>-1034465211</t>
  </si>
  <si>
    <t>-1597416807</t>
  </si>
  <si>
    <t>337579589</t>
  </si>
  <si>
    <t>-442419716</t>
  </si>
  <si>
    <t>1573070126</t>
  </si>
  <si>
    <t>-694248378</t>
  </si>
  <si>
    <t>-646922571</t>
  </si>
  <si>
    <t>1992408281</t>
  </si>
  <si>
    <t>75153692</t>
  </si>
  <si>
    <t>-1930496580</t>
  </si>
  <si>
    <t>-19279608</t>
  </si>
  <si>
    <t>-1552399882</t>
  </si>
  <si>
    <t>-1944228949</t>
  </si>
  <si>
    <t>-1492209294</t>
  </si>
  <si>
    <t>-1509375039</t>
  </si>
  <si>
    <t>1973176555</t>
  </si>
  <si>
    <t>-878536038</t>
  </si>
  <si>
    <t>-86871306</t>
  </si>
  <si>
    <t>318207516</t>
  </si>
  <si>
    <t>-1029156956</t>
  </si>
  <si>
    <t>546304590</t>
  </si>
  <si>
    <t>-1727915453</t>
  </si>
  <si>
    <t>-625212983</t>
  </si>
  <si>
    <t>-1807976642</t>
  </si>
  <si>
    <t>25902260</t>
  </si>
  <si>
    <t>1844939755</t>
  </si>
  <si>
    <t>-1682131084</t>
  </si>
  <si>
    <t>-234894445</t>
  </si>
  <si>
    <t>1165658882</t>
  </si>
  <si>
    <t>-542229016</t>
  </si>
  <si>
    <t>-1883029566</t>
  </si>
  <si>
    <t>-1311176651</t>
  </si>
  <si>
    <t>593555122</t>
  </si>
  <si>
    <t>-1936430381</t>
  </si>
  <si>
    <t>1804618303</t>
  </si>
  <si>
    <t>666586898</t>
  </si>
  <si>
    <t>894905129</t>
  </si>
  <si>
    <t>-1674789057</t>
  </si>
  <si>
    <t>186913367</t>
  </si>
  <si>
    <t>RMD-3.3-doplnění</t>
  </si>
  <si>
    <t>O01401456</t>
  </si>
  <si>
    <t>Rozvodnice EI-S 45, 40 modulů + přísluš. + náplň (2x vypínač 63/3, 2x přepěťová ochrana 2. stupeň, 8x jistič 6-16A, 3x proudový chránič s nadproudovou ochranou 16A, 2x krokové relé, 4x stykač 1f. 25A) -  v případě současné 2. a 3. fáze tato položka nebude</t>
  </si>
  <si>
    <t>1591878775</t>
  </si>
  <si>
    <t>741210003</t>
  </si>
  <si>
    <t>Montáž rozvodnice oceloplechová nebo plastová běžná do 100 kg</t>
  </si>
  <si>
    <t>1130828806</t>
  </si>
  <si>
    <t>1830996834</t>
  </si>
  <si>
    <t>-1344756254</t>
  </si>
  <si>
    <t>-1509917469</t>
  </si>
  <si>
    <t>1215011422</t>
  </si>
  <si>
    <t>1625482293</t>
  </si>
  <si>
    <t>601170221</t>
  </si>
  <si>
    <t>-1561671027</t>
  </si>
  <si>
    <t>R.PBZ-doplnění</t>
  </si>
  <si>
    <t>-743624819</t>
  </si>
  <si>
    <t>-1505942256</t>
  </si>
  <si>
    <t>993295917</t>
  </si>
  <si>
    <t>-174746576</t>
  </si>
  <si>
    <t>H02ip0604.1</t>
  </si>
  <si>
    <t>Relé Interface, 5A, 1S+1R, 12÷24V, AC/DC</t>
  </si>
  <si>
    <t>1508408188</t>
  </si>
  <si>
    <t>741330632.1</t>
  </si>
  <si>
    <t>-618071652</t>
  </si>
  <si>
    <t>-815976868</t>
  </si>
  <si>
    <t>-89668408</t>
  </si>
  <si>
    <t>ELMAT</t>
  </si>
  <si>
    <t>Elektroinstalační materiál</t>
  </si>
  <si>
    <t>K11kk00804</t>
  </si>
  <si>
    <t>KRABICE PANCÉŘOVÁ,  +VÍKO+PRŮCH.+SVORK./TM.ŠEDÁ</t>
  </si>
  <si>
    <t>858776194</t>
  </si>
  <si>
    <t>"Motory žaluzií"26</t>
  </si>
  <si>
    <t>"Spínače"15+55+16+10+2</t>
  </si>
  <si>
    <t>"Zásuvky"122+51+28+6</t>
  </si>
  <si>
    <t>"Svítidla"20+10+30+10+5+10+11</t>
  </si>
  <si>
    <t>K11kk00810</t>
  </si>
  <si>
    <t>KRABICE PANCÉŘOVÁ, POŽÁR.ODOLNOST/PRŮŘEZ KABELU 10 MM</t>
  </si>
  <si>
    <t>1902363201</t>
  </si>
  <si>
    <t>35+8+4</t>
  </si>
  <si>
    <t>741112111</t>
  </si>
  <si>
    <t>Montáž rozvodka nástěnná plastová čtyřhranná vodič D do 4mm2</t>
  </si>
  <si>
    <t>1611550623</t>
  </si>
  <si>
    <t>K11kk02427</t>
  </si>
  <si>
    <t>KU 68, KRABICE UNIVERZÁLNÍ, ŠEDÁ</t>
  </si>
  <si>
    <t>-342753139</t>
  </si>
  <si>
    <t>"Spínače"(15+55+16+2+2)</t>
  </si>
  <si>
    <t xml:space="preserve">"Zásuvky ve zdi"275 </t>
  </si>
  <si>
    <t>K11kk02431</t>
  </si>
  <si>
    <t>KU 68, KRABICE UNIVERZÁLNÍ, ŠEDÁ S VÍČKEM</t>
  </si>
  <si>
    <t>1969213720</t>
  </si>
  <si>
    <t>K11kk02432</t>
  </si>
  <si>
    <t>KU 68, KRABICE UNIVERZÁLNÍ, ŠEDÁ S VÍČKEM A SVORKOVNICÍ</t>
  </si>
  <si>
    <t>1014310533</t>
  </si>
  <si>
    <t>K11kk02393</t>
  </si>
  <si>
    <t>KR 97, KRABICE ROZVODNÁ, ŠEDÁ</t>
  </si>
  <si>
    <t>-724955405</t>
  </si>
  <si>
    <t>741112001</t>
  </si>
  <si>
    <t>Montáž krabice zapuštěná plastová kruhová</t>
  </si>
  <si>
    <t>1068009290</t>
  </si>
  <si>
    <t>K11kk02173</t>
  </si>
  <si>
    <t>KO 125, KRABICE ODBOČNÁ, ŠEDÁ</t>
  </si>
  <si>
    <t>647103390</t>
  </si>
  <si>
    <t>K11kk02176</t>
  </si>
  <si>
    <t>KO 125 V, VÍČKO KRABICE, BÍLÁ</t>
  </si>
  <si>
    <t>-1307530248</t>
  </si>
  <si>
    <t>741112003</t>
  </si>
  <si>
    <t>Montáž krabice zapuštěná plastová čtyřhranná</t>
  </si>
  <si>
    <t>2111844617</t>
  </si>
  <si>
    <t>E01I226703</t>
  </si>
  <si>
    <t>KX-Ekvipotenciální svorkovnice EPS 3 v krabici KO100E (včetně spoj.materiálu)</t>
  </si>
  <si>
    <t>-1552514817</t>
  </si>
  <si>
    <t>741112104</t>
  </si>
  <si>
    <t>Montáž rozvodka zapuštěná plastová čtyřhranná bez svorkovnic</t>
  </si>
  <si>
    <t>1581113662</t>
  </si>
  <si>
    <t>A01ab02210</t>
  </si>
  <si>
    <t>Spínače jednopólový, řazení 1, 1So vč. rámečku</t>
  </si>
  <si>
    <t>-781986236</t>
  </si>
  <si>
    <t>A013557G-A91342 B1</t>
  </si>
  <si>
    <t>Ovládač tlačítkový zapínací, s průzorem, řazení 1/0So, 10/S, s krytem (typ.č.)vč. rámečku</t>
  </si>
  <si>
    <t>-717721256</t>
  </si>
  <si>
    <t>A011784-0-0586</t>
  </si>
  <si>
    <t>Doutnavka orientační náhradní pro tlačítkové spínače a ovládače</t>
  </si>
  <si>
    <t>1594067791</t>
  </si>
  <si>
    <t>741310001</t>
  </si>
  <si>
    <t>Montáž vypínač nástěnný 1-jednopólový prostředí normální</t>
  </si>
  <si>
    <t>-1169064661</t>
  </si>
  <si>
    <t>A01ab02213</t>
  </si>
  <si>
    <t>Přepínač střídavý, řazení 6, 6So vč. rámečku</t>
  </si>
  <si>
    <t>1697949003</t>
  </si>
  <si>
    <t>741310022</t>
  </si>
  <si>
    <t>Montáž přepínač nástěnný 6-střídavý prostředí normální</t>
  </si>
  <si>
    <t>-1668744639</t>
  </si>
  <si>
    <t>A013553-07289 B1</t>
  </si>
  <si>
    <t>Přepínač křížový, řazení 7 (typ.č.) vč. rámečku</t>
  </si>
  <si>
    <t>-622462420</t>
  </si>
  <si>
    <t>741310025</t>
  </si>
  <si>
    <t>Montáž přepínač nástěnný 7-křížový prostředí normální</t>
  </si>
  <si>
    <t>-2058510765</t>
  </si>
  <si>
    <t>A01ab01992</t>
  </si>
  <si>
    <t>Kryt spínače jednoduchý</t>
  </si>
  <si>
    <t>-924209107</t>
  </si>
  <si>
    <t>"1"55+"1/0"16+"6"16+"7"2</t>
  </si>
  <si>
    <t>A016599-0-2988</t>
  </si>
  <si>
    <t>Stmívač s otočným ovládáním a tlač. spínáním DALI výkonný včetně krytu spínače</t>
  </si>
  <si>
    <t>1871146889</t>
  </si>
  <si>
    <t>741311002</t>
  </si>
  <si>
    <t>Montáž spínač soumrakový se zapojením vodičů</t>
  </si>
  <si>
    <t>1009793337</t>
  </si>
  <si>
    <t>L0367269</t>
  </si>
  <si>
    <t>OVLÁDAČ ŽALUZIÍ dvě tlačítka, bez aretace, bez blokování</t>
  </si>
  <si>
    <t>-1642040329</t>
  </si>
  <si>
    <t>741310025Z</t>
  </si>
  <si>
    <t>Montáž přepínač žaluziový prostředí normální</t>
  </si>
  <si>
    <t>2079351734</t>
  </si>
  <si>
    <t>A013299A-A22102 S</t>
  </si>
  <si>
    <t>3299A-A22102 S, Spínač automatický se snímačem pohybu - vestavný, relé (kužel, úhel 120°) (typ.č.)</t>
  </si>
  <si>
    <t>1409331261</t>
  </si>
  <si>
    <t>741311003</t>
  </si>
  <si>
    <t>Montáž čidlo pohybu vestavné se zapojením vodičů</t>
  </si>
  <si>
    <t>-1942087611</t>
  </si>
  <si>
    <t>A016818U-500</t>
  </si>
  <si>
    <t>6818U-500S, Spínač automatický se snímačem pohybu, relé (kužel, úhel 120°)-přisazený IP54</t>
  </si>
  <si>
    <t>-23949252</t>
  </si>
  <si>
    <t>A016889-0-2305</t>
  </si>
  <si>
    <t>Krabice ke spínač automatickému se snímačem pohybu, zvýšení krytí na IP54</t>
  </si>
  <si>
    <t>1801507299</t>
  </si>
  <si>
    <t>741311004</t>
  </si>
  <si>
    <t>Montáž čidlo pohybu nástěnné se zapojením vodičů</t>
  </si>
  <si>
    <t>2143790058</t>
  </si>
  <si>
    <t>A010.115.50</t>
  </si>
  <si>
    <t>Zásuvka vestavná jednonásobná s ochr. kolíkem, s víčkem, IP54  vč. rámečku</t>
  </si>
  <si>
    <t>1589450107</t>
  </si>
  <si>
    <t>A025518D-A2349 B</t>
  </si>
  <si>
    <t>Zásuvka jednonásobná s ochranným kolíkem, barva alpská bílá vč. rámečku</t>
  </si>
  <si>
    <t>1254851490</t>
  </si>
  <si>
    <t>A025518D-A2349 Z</t>
  </si>
  <si>
    <t>Zásuvka jednonásobná s ochranným kolíkem, barva zelená vč. rámečku</t>
  </si>
  <si>
    <t>1806717805</t>
  </si>
  <si>
    <t>A025515N-C05521 B</t>
  </si>
  <si>
    <t>Zásuvka technická venkovní, s ochr. kontakty, plast, vzor C, IP54, barva bílá</t>
  </si>
  <si>
    <t>-1491854559</t>
  </si>
  <si>
    <t>741313001</t>
  </si>
  <si>
    <t>Montáž zásuvka (polo)zapuštěná bezšroubové připojení 2P+PE se zapojením vodičů</t>
  </si>
  <si>
    <t>593666429</t>
  </si>
  <si>
    <t>G0120020730</t>
  </si>
  <si>
    <t>2-16mm2, Cu proudová odbočná svorka</t>
  </si>
  <si>
    <t>185058528</t>
  </si>
  <si>
    <t>"KX*konce"16*2</t>
  </si>
  <si>
    <t>"koupelen*konce*počet"16*2*10</t>
  </si>
  <si>
    <t>G0120020860</t>
  </si>
  <si>
    <t>6-50mm2, Cu proudová odbočná svorka</t>
  </si>
  <si>
    <t>-2027409767</t>
  </si>
  <si>
    <t>Kab</t>
  </si>
  <si>
    <t>Kabely</t>
  </si>
  <si>
    <t>K03lam00154PG</t>
  </si>
  <si>
    <t>JXFE-V 4x2x0,8 Bezhalogenový nízkofrekvenční sdělovací kabel s Al stíněním s malým množstvím uvolněného tepla v případě požáru a se zachováním funkčnosti kabelové trasy při požáru</t>
  </si>
  <si>
    <t>862903384</t>
  </si>
  <si>
    <t>55+12+15+17+12</t>
  </si>
  <si>
    <t>K03lam00169</t>
  </si>
  <si>
    <t>J-Y(ST)-Y 4x2x0,80</t>
  </si>
  <si>
    <t>-5009268</t>
  </si>
  <si>
    <t>"ZALUZIE"20+74+20+23+32+38+60+12+24+38+30+68+48</t>
  </si>
  <si>
    <t>"P+P"12+42</t>
  </si>
  <si>
    <t>742121001</t>
  </si>
  <si>
    <t>Montáž kabelů sdělovacích pro vnitřní rozvody do 15 žil</t>
  </si>
  <si>
    <t>-1997785115</t>
  </si>
  <si>
    <t>K03lam00175</t>
  </si>
  <si>
    <t>1-CHA-R 2,5</t>
  </si>
  <si>
    <t>1298108464</t>
  </si>
  <si>
    <t>K03lam00176</t>
  </si>
  <si>
    <t>1-CHA-R 4</t>
  </si>
  <si>
    <t>1115605230</t>
  </si>
  <si>
    <t>12*15+35+50*12+107*4</t>
  </si>
  <si>
    <t>K03lam00177</t>
  </si>
  <si>
    <t>1-CHA-R 6</t>
  </si>
  <si>
    <t>-1132455297</t>
  </si>
  <si>
    <t>11*4</t>
  </si>
  <si>
    <t>K03lam00179</t>
  </si>
  <si>
    <t>1-CHA-R 16</t>
  </si>
  <si>
    <t>802794678</t>
  </si>
  <si>
    <t>20+10+20+30+35+35+25+25+25+25+25+25+20+10+20+30+35+35</t>
  </si>
  <si>
    <t>25+35</t>
  </si>
  <si>
    <t>741120201</t>
  </si>
  <si>
    <t>Montáž vodič Cu izolovaný plný a laněný s PVC pláštěm žíla 1,5-16 mm2 volně (CY, CHAH-R(V))</t>
  </si>
  <si>
    <t>-1667258188</t>
  </si>
  <si>
    <t>K03lam00180</t>
  </si>
  <si>
    <t>1-CHA-R 25 (v případě položení vodiče ve 2. fázi tato položka nebude započítána)</t>
  </si>
  <si>
    <t>1213220014</t>
  </si>
  <si>
    <t>45+62</t>
  </si>
  <si>
    <t>741120203</t>
  </si>
  <si>
    <t>Montáž vodič Cu izolovaný plný a laněný s PVC pláštěm žíla 25-35 mm2 volně (CY, CHAH-R(V)) (v případě položení vodiče ve 2. fázi tato položka nebude započítána)</t>
  </si>
  <si>
    <t>-878140279</t>
  </si>
  <si>
    <t>K0111187002</t>
  </si>
  <si>
    <t>CYKY 5x10 RE  (v případě položení kabelu ve 2. fázi tato položka nebude započítána)</t>
  </si>
  <si>
    <t>-775420489</t>
  </si>
  <si>
    <t>"Rozvodnice"48+36</t>
  </si>
  <si>
    <t>741122643</t>
  </si>
  <si>
    <t>Montáž kabel Cu plný kulatý žíla 5x10 mm2 uložený pevně (CYKY) (v případě položení kabelu ve 2. fázi tato položka nebude započítána)</t>
  </si>
  <si>
    <t>13602316</t>
  </si>
  <si>
    <t>K0111187003</t>
  </si>
  <si>
    <t>CYKY 5x16 RE (v případě položení kabelu ve 2. fázi tato položka nebude započítána)</t>
  </si>
  <si>
    <t>-250111393</t>
  </si>
  <si>
    <t>"Rozvodnice"44+32</t>
  </si>
  <si>
    <t>741122644</t>
  </si>
  <si>
    <t>Montáž kabel Cu plný kulatý žíla 5x16 mm2 uložený pevně (CYKY) (v případě položení kabelu ve 2. fázi tato položka nebude započítána)</t>
  </si>
  <si>
    <t>1916671238</t>
  </si>
  <si>
    <t>K01DG200001502B</t>
  </si>
  <si>
    <t>1-CXKH-R  2X1,5 RE B2s1d0  M</t>
  </si>
  <si>
    <t>-279035952</t>
  </si>
  <si>
    <t>"L31.1"3+3+5+"L31.2"3+3+5+"L31.3"15+5</t>
  </si>
  <si>
    <t>"DL31.3"3+3+5+"DL31.4"10+5+"DL31.5"15</t>
  </si>
  <si>
    <t>"DLF31.31"28+5+"DLF31.32"12+5+"DLF31.33"8</t>
  </si>
  <si>
    <t>"L32."3+3+5+"L32.2"3+3</t>
  </si>
  <si>
    <t>"DL32.3"6+4+5+"DL32.4"6+4+5+"DL32.5"15</t>
  </si>
  <si>
    <t>"DLF32.31"28+5+"DLF32.32"12+5+"DLF32.33"8</t>
  </si>
  <si>
    <t>"PP"28+25</t>
  </si>
  <si>
    <t>741122011</t>
  </si>
  <si>
    <t>Montáž kabel Cu bez ukončení uložený pod omítku plný kulatý 2x1,5 až 2,5 mm2 (CYKY)</t>
  </si>
  <si>
    <t>756848306</t>
  </si>
  <si>
    <t>741122201</t>
  </si>
  <si>
    <t>Montáž kabel Cu plný kulatý žíla 2x1,5 až 6 mm2 uložený volně (CYKY)</t>
  </si>
  <si>
    <t>-488241112</t>
  </si>
  <si>
    <t>314-185</t>
  </si>
  <si>
    <t>K01DG200001503B</t>
  </si>
  <si>
    <t>1-CXKH-R  3X1,5 RE B2s1d0  M</t>
  </si>
  <si>
    <t>-307604052</t>
  </si>
  <si>
    <t>"L31.1"39+32+8+"L31.2"39+14+8+"L31.3"64+8</t>
  </si>
  <si>
    <t>"DL31.1"36+15+8+"DL31.2"36+15+8+"DL31.3"39+32+6+8+"DL31.4"39+30+8+"DL31.5"60+20+5</t>
  </si>
  <si>
    <t>"DLF31.31"13+30+8+"DLF31.32"30+29+8+"DLF31.33"50+12</t>
  </si>
  <si>
    <t>"L32.1"31+30+8+"L32.2"31+34+8+"L32.3"52+4+8+"L32.4"31+10+7</t>
  </si>
  <si>
    <t>"DL32.1"40+15+8+"DL32.2"55+8+"DL32.3"61+8+"DL32.4"65+8+"DL32.5"56+8+"DL32.6"33+8+"DL32.6"33+8+"DL32.7"90+7</t>
  </si>
  <si>
    <t>"DL32.31"13+15+15+8+"DL32.32"30+29+8+"DL32.33"45+8+"DL32.34"10+8</t>
  </si>
  <si>
    <t>"RHM-3.3"60+42+12</t>
  </si>
  <si>
    <t>"S31.1"35+18+8+"S32.1"27+56+6+10</t>
  </si>
  <si>
    <t>"OVLADANI OST." 11+11+11+22+15+22+11+22+30+12</t>
  </si>
  <si>
    <t>"ZALUZIE 3.1"20+25+12+"ZALUZIE 3.2"20+22+33+12</t>
  </si>
  <si>
    <t>"Fancoily""MF31.61"71+"MF31.62"70+"MF32.61"72+"MF32.62"69+"MF32.63"36</t>
  </si>
  <si>
    <t>"PP"38+42+12+45</t>
  </si>
  <si>
    <t>K01DG200002503B</t>
  </si>
  <si>
    <t>1-CXKH-R  3X2,5 RE B2s1d0  M</t>
  </si>
  <si>
    <t>782173490</t>
  </si>
  <si>
    <t>"MF31.1"43+8+"MF31.2"29+8+"MF31.3"33+8+8+"MF31.4"36+8+"MF31.5"21+7+"MF31.7"31+7+9+8+"MF31.8"46+7+"MF31.9"26+8+9+"MF31.10"29+7</t>
  </si>
  <si>
    <t>"MF31.11"30+8+8+"MF31.12"37+8+"MF31.13"43+8+8+"MF31.14"41+7+"MF31.15"29+12+7+"MF31.16"42+7</t>
  </si>
  <si>
    <t>"MF31.51"28+"MF31.52"35+"MF31.91u"38+34+8+"MF31.92u"37+34+7</t>
  </si>
  <si>
    <t>"DF31.1"43+8+"DF31.2"29+8+"DF31.3"36+8+"DF31.4"21+8+"DF31.5"31+7+9+8+"DF31.6"26+9+8+"DF31.7"38+8+"DF31.8"43+7+8+"DF31.9"29+12+7</t>
  </si>
  <si>
    <t>"DF31.51"26+9+8+"DF31.52"44+19</t>
  </si>
  <si>
    <t>"MF32.1"47+7+"MF32.2"34+7+"MF32.3"45+8+7+"MF32.4"27+20+7+"MF32.5"22+7+"MF32.6"27+7+7+"MF32.7"25+20+7+"MF32.8"33+4+7+"MF32.9"22+16+7+"MF32.10"38+20</t>
  </si>
  <si>
    <t>"MF32.11"33+16+7+"MF32.12"26+7+"MF32.13"70+7+"MF32.14"28+7+"MF32.15"44+10+8+"MF32.16"39+128+"MF32.17"33+12+8+"MF32.18"36+12+8+"MF32.19"53+5+8</t>
  </si>
  <si>
    <t>"MF32.20"48+7+"MF32.21"52+"MF32.22"61</t>
  </si>
  <si>
    <t>"MF32.51"26+8+"MF32.52"37+8+"MF32.53"37+"MF32.91u"62+32+8+"MF32.92u"26+47+8+"MF32.93u"48+20+9</t>
  </si>
  <si>
    <t>"DF32.1"47+7+"DF32.2"34+7+"DF32.3"47+7+"DF32.4"22+7+"DF32.5"45+7+"DF32.6"33+4+7+"DF32.7"58+7+"DF32.8"70+7+"DF32.9"44+40+7+"DF32.10"45+8</t>
  </si>
  <si>
    <t>"DF32.11"53+7+"DF32.12"50+7+"DF32.13"54+8+"DF32.14"53+42</t>
  </si>
  <si>
    <t>"DF32.51"40+7+"DF32.51"53+7</t>
  </si>
  <si>
    <t>"Obvody z RMD-3.3"35</t>
  </si>
  <si>
    <t>"P+O"154+35+78+75+35+18+45+37</t>
  </si>
  <si>
    <t>741122211</t>
  </si>
  <si>
    <t>Montáž kabel Cu plný kulatý žíla 3x1,5 až 6 mm2 uložený volně (CYKY)</t>
  </si>
  <si>
    <t>-66039213</t>
  </si>
  <si>
    <t>"CXKH-R 3x1,5"168</t>
  </si>
  <si>
    <t>"CXKH-R 3x2,5"3568</t>
  </si>
  <si>
    <t>741122611</t>
  </si>
  <si>
    <t>Montáž kabel Cu plný kulatý žíla 3x1,5 až 6 mm2 uložený pevně (CYKY)</t>
  </si>
  <si>
    <t>2089908564</t>
  </si>
  <si>
    <t>"CYKH-R 3x2,5"4509-3736</t>
  </si>
  <si>
    <t>K01DG200001504B</t>
  </si>
  <si>
    <t>1-CXKH-R 4X1,5 RE B2s1d0  M</t>
  </si>
  <si>
    <t>-2024524465</t>
  </si>
  <si>
    <t>"Žaluzie-motory"36+72+65+73+45+35+75+78+70</t>
  </si>
  <si>
    <t>"P+P"35+24</t>
  </si>
  <si>
    <t>741122219</t>
  </si>
  <si>
    <t>Montáž kabel Cu plný kulatý žíla 4x1,5 až 4 mm2 uložený volně (CYKY)</t>
  </si>
  <si>
    <t>1942171274</t>
  </si>
  <si>
    <t>K01DG200001505B</t>
  </si>
  <si>
    <t>1-CXKH-R  5X1,5 RE B2s1d0  M</t>
  </si>
  <si>
    <t>198089413</t>
  </si>
  <si>
    <t>"L32.4"24+18+5+8+8</t>
  </si>
  <si>
    <t>"DL32.6"34+18+5+8+8</t>
  </si>
  <si>
    <t>"PP"5+8+19</t>
  </si>
  <si>
    <t>741122231</t>
  </si>
  <si>
    <t>Montáž kabel Cu plný kulatý žíla 5x1,5 až 2,5 mm2 uložený volně (CYKY)</t>
  </si>
  <si>
    <t>2130742721</t>
  </si>
  <si>
    <t>K01DG230001503B</t>
  </si>
  <si>
    <t>1-CXKH-V P60-R 3X1,5 RE B2s1d0  M</t>
  </si>
  <si>
    <t>-2131464091</t>
  </si>
  <si>
    <t>"n31"20+44+6+8+"n32"20+44+6+12+"n33"20+26+8+20+16+8+"n34"20+26+45+16+12+"nOST"35+21+"P.Kl."82</t>
  </si>
  <si>
    <t>"P+P"15+18+22</t>
  </si>
  <si>
    <t>144452800</t>
  </si>
  <si>
    <t>K05d0479</t>
  </si>
  <si>
    <t>H05VV-F 3x1,5</t>
  </si>
  <si>
    <t>-605316142</t>
  </si>
  <si>
    <t>16*2</t>
  </si>
  <si>
    <t>K05d0483</t>
  </si>
  <si>
    <t>H05VV-F 3x2,5</t>
  </si>
  <si>
    <t>1287633666</t>
  </si>
  <si>
    <t>10+15+3*10</t>
  </si>
  <si>
    <t>1104364850</t>
  </si>
  <si>
    <t>K05d0480</t>
  </si>
  <si>
    <t>H05VV-F 4x1,5</t>
  </si>
  <si>
    <t>1737995477</t>
  </si>
  <si>
    <t>"Žaluzie"2*26</t>
  </si>
  <si>
    <t>"P+P"7</t>
  </si>
  <si>
    <t>-2021397574</t>
  </si>
  <si>
    <t>741130022</t>
  </si>
  <si>
    <t>Ukončení vodič izolovaný do 4 mm2 na svorkovnici</t>
  </si>
  <si>
    <t>-2030045533</t>
  </si>
  <si>
    <t>741130023</t>
  </si>
  <si>
    <t>Ukončení vodič izolovaný do 6 mm2 na svorkovnici</t>
  </si>
  <si>
    <t>1234085936</t>
  </si>
  <si>
    <t>"koupelen*konce*šrouby*počet"16*2*2*10</t>
  </si>
  <si>
    <t>741130025</t>
  </si>
  <si>
    <t>Ukončení vodič izolovaný do 16 mm2 na svorkovnici</t>
  </si>
  <si>
    <t>-2065244918</t>
  </si>
  <si>
    <t>"KX*konce*šrouby"16*2*2</t>
  </si>
  <si>
    <t>741130026</t>
  </si>
  <si>
    <t>Ukončení vodič izolovaný do 25 mm2 na svorkovnici</t>
  </si>
  <si>
    <t>-2019902370</t>
  </si>
  <si>
    <t>741130001</t>
  </si>
  <si>
    <t>Ukončení vodič izolovaný do 2,5mm2 v rozváděči nebo na přístroji</t>
  </si>
  <si>
    <t>-886021902</t>
  </si>
  <si>
    <t>"Svítidla"(23+12+59+22+1+2+20+12+16+11)*3*2+16*5*2</t>
  </si>
  <si>
    <t>"Spínače"(15+55)*2*2+(16)*3*2+(10+4+2+2)*4*2</t>
  </si>
  <si>
    <t>"Zásuvky"(282+188+38+6)*3*2</t>
  </si>
  <si>
    <t>"Žaluzie"(26+26+8+2)*4*2</t>
  </si>
  <si>
    <t>"Fancoil"(16)*3*2</t>
  </si>
  <si>
    <t>"NO"(8+11+4+2+6)*3*2</t>
  </si>
  <si>
    <t>"PK"(8)*3*2</t>
  </si>
  <si>
    <t>741130005</t>
  </si>
  <si>
    <t>Ukončení vodič izolovaný do 10 mm2 v rozváděči nebo na přístroji</t>
  </si>
  <si>
    <t>1459175284</t>
  </si>
  <si>
    <t>"Rozvodnice"2*5*2</t>
  </si>
  <si>
    <t>741130006</t>
  </si>
  <si>
    <t>Ukončení vodič izolovaný do 16 mm2 v rozváděči nebo na přístroji</t>
  </si>
  <si>
    <t>-326979650</t>
  </si>
  <si>
    <t>ELUPS</t>
  </si>
  <si>
    <t>Úložný systém</t>
  </si>
  <si>
    <t>K11kk00744</t>
  </si>
  <si>
    <t>PŘÍCHYTKA JEDNOSTRANNÁ, POŽÁRNÍ ODOLNOST/GMT</t>
  </si>
  <si>
    <t>-1232636201</t>
  </si>
  <si>
    <t>"PBZ" 385</t>
  </si>
  <si>
    <t>"Ostatní elektrorozvody" 2*127</t>
  </si>
  <si>
    <t>210021055</t>
  </si>
  <si>
    <t>Montáž příchytek kovových typ Sonap profil do 40 mm</t>
  </si>
  <si>
    <t>-15759141</t>
  </si>
  <si>
    <t>K11kk02305</t>
  </si>
  <si>
    <t>6X50, KOTVA POŽÁRNĚ ODOLNÁ</t>
  </si>
  <si>
    <t>-994898635</t>
  </si>
  <si>
    <t>"PKP-pro PBZ"4*(26+8+20+27+18+26+11)+2*24</t>
  </si>
  <si>
    <t>"SKD-pro zaluzie"2*(12+26+26+26+39+39+23+23+15)</t>
  </si>
  <si>
    <t>"SKD-pro ostatní instalace"2*(19+16+9+11+26+9+32+18+15+7+8+36+8+12)</t>
  </si>
  <si>
    <t>210021056</t>
  </si>
  <si>
    <t>Montáž příchytek kovových typ Sonap profil do 54 mm</t>
  </si>
  <si>
    <t>468008811</t>
  </si>
  <si>
    <t>K11kk02525</t>
  </si>
  <si>
    <t>60X50X1.50, ŽLAB KABELOVÝ, POŽÁRNÍ ODOLNOST včetně kotvícího materiálu</t>
  </si>
  <si>
    <t>533614632</t>
  </si>
  <si>
    <t>K11kk02524</t>
  </si>
  <si>
    <t>60X50X1.00, ŽLAB KABELOVÝ, POZINKOVÁNO SENDZIMIR včetně kotvícího materiálu</t>
  </si>
  <si>
    <t>394254385</t>
  </si>
  <si>
    <t>20+25+23+25+14+27</t>
  </si>
  <si>
    <t>"PP"16</t>
  </si>
  <si>
    <t>741910411</t>
  </si>
  <si>
    <t>Montáž žlab kovový šířky do 50 mm bez víka</t>
  </si>
  <si>
    <t>740180921</t>
  </si>
  <si>
    <t>K11kk02485</t>
  </si>
  <si>
    <t>60X100X1.25, ŽLAB KABELOVÝ, POZINKOVÁNO SENDZIMIR včetně kotvícího materiálu</t>
  </si>
  <si>
    <t>-308585880</t>
  </si>
  <si>
    <t>11+13+29</t>
  </si>
  <si>
    <t>"PP"7</t>
  </si>
  <si>
    <t>741910412</t>
  </si>
  <si>
    <t>Montáž žlab kovový šířky do 100 mm bez víka</t>
  </si>
  <si>
    <t>1587800937</t>
  </si>
  <si>
    <t>K11kk02489</t>
  </si>
  <si>
    <t>60X150X1.00, ŽLAB KABELOVÝ, POZINKOVÁNO SENDZIMIR včetně kotvícího materiálu</t>
  </si>
  <si>
    <t>-766846459</t>
  </si>
  <si>
    <t>25+23</t>
  </si>
  <si>
    <t>"PP"6</t>
  </si>
  <si>
    <t>741910414</t>
  </si>
  <si>
    <t>Montáž žlab kovový šířky do 250 mm bez víka</t>
  </si>
  <si>
    <t>-164786647</t>
  </si>
  <si>
    <t>K11kk02504</t>
  </si>
  <si>
    <t>60X300X1.00, ŽLAB KABELOVÝ, POZINKOVÁNO SENDZIMIR včetně kotvícího materiálu</t>
  </si>
  <si>
    <t>-919516807</t>
  </si>
  <si>
    <t>3+3</t>
  </si>
  <si>
    <t>191</t>
  </si>
  <si>
    <t>741910415</t>
  </si>
  <si>
    <t>Montáž žlab kovový šířky do 500 mm bez víka</t>
  </si>
  <si>
    <t>2140615951</t>
  </si>
  <si>
    <t>K11kk00189</t>
  </si>
  <si>
    <t>Trubka ohebná D23mm PVC, SV.ŠEDÁ/RAL 7035</t>
  </si>
  <si>
    <t>1056066010</t>
  </si>
  <si>
    <t>"Přívody k parapetním žlabům"2*4*2</t>
  </si>
  <si>
    <t>"Vývody z parapetních žlabů" 8</t>
  </si>
  <si>
    <t>"Přívody k vypínačům a zásuvkám"2,5*(12+16+18+12)</t>
  </si>
  <si>
    <t>"PP"20</t>
  </si>
  <si>
    <t>741110061</t>
  </si>
  <si>
    <t>Montáž trubka plastová ohebná D přes 11 do 23 mm uložená pod omítku</t>
  </si>
  <si>
    <t>1868221149</t>
  </si>
  <si>
    <t>K11kk00174</t>
  </si>
  <si>
    <t>1250, SUPER MONOFLEX EN 750 N, BEZ DRÁTU</t>
  </si>
  <si>
    <t>1089896190</t>
  </si>
  <si>
    <t>4*2+4</t>
  </si>
  <si>
    <t>741110063</t>
  </si>
  <si>
    <t>Montáž trubka plastová ohebná D přes 35 mm uložená pod omítku</t>
  </si>
  <si>
    <t>177139010</t>
  </si>
  <si>
    <t>K11kk04021</t>
  </si>
  <si>
    <t>KANÁL PARAPETNÍ DUTÝ 130X65 včetně kotvícího materiálu a příslušenství, SUPERBÍLÁ/RAL9003</t>
  </si>
  <si>
    <t>704648710</t>
  </si>
  <si>
    <t>"Kanál pod stoly"3*2*10</t>
  </si>
  <si>
    <t>"Kanál pod parapety"38+38+2*4+2*3+4*4+8+3*9</t>
  </si>
  <si>
    <t>"P+P"8+12</t>
  </si>
  <si>
    <t>741110513</t>
  </si>
  <si>
    <t>Montáž lišta a kanálek vkládací šířky přes 120 do 180 mm s víčkem</t>
  </si>
  <si>
    <t>-1818447384</t>
  </si>
  <si>
    <t>L036289980</t>
  </si>
  <si>
    <t>Instalační sloupek 130x80mm, délka korpusu 670 mm, materiál - hliník, barva bílá</t>
  </si>
  <si>
    <t>-966643320</t>
  </si>
  <si>
    <t>741210533</t>
  </si>
  <si>
    <t>Montáž  sloupek boční malý</t>
  </si>
  <si>
    <t>-1194871520</t>
  </si>
  <si>
    <t>OSV</t>
  </si>
  <si>
    <t>Svítidla</t>
  </si>
  <si>
    <t>D07SV000A11</t>
  </si>
  <si>
    <t>Svitidlo A11 - viz Technické podmínky</t>
  </si>
  <si>
    <t>-1438992018</t>
  </si>
  <si>
    <t>741372112</t>
  </si>
  <si>
    <t>Montáž svítidlo LED bytové vestavné podhledové čtvercové do 0,36 m2</t>
  </si>
  <si>
    <t>1313247132</t>
  </si>
  <si>
    <t>D07SV000B1</t>
  </si>
  <si>
    <t>Svitidlo B1 - viz Technické podmínky</t>
  </si>
  <si>
    <t>-599123779</t>
  </si>
  <si>
    <t>1470148739</t>
  </si>
  <si>
    <t>D07SV000C11</t>
  </si>
  <si>
    <t>Svitidlo C11 - viz Technické podmínky</t>
  </si>
  <si>
    <t>1740464213</t>
  </si>
  <si>
    <t>496519454</t>
  </si>
  <si>
    <t>D07SV000D11</t>
  </si>
  <si>
    <t>Svitidlo D11 - viz Technické podmínky</t>
  </si>
  <si>
    <t>686985499</t>
  </si>
  <si>
    <t>1062853430</t>
  </si>
  <si>
    <t>D07SV000E1S</t>
  </si>
  <si>
    <t>Svitidlo E1s včetně úchytů závěsu, lankového závěsu a stropních kalíšků- viz Technické podmínky</t>
  </si>
  <si>
    <t>-820535857</t>
  </si>
  <si>
    <t>741372151</t>
  </si>
  <si>
    <t>Montáž svítidlo LED průmyslové závěsné lampa</t>
  </si>
  <si>
    <t>2028576648</t>
  </si>
  <si>
    <t>D07SV000F11</t>
  </si>
  <si>
    <t>Svitidlo F11 - viz Technické podmínky</t>
  </si>
  <si>
    <t>-1216587628</t>
  </si>
  <si>
    <t>-1382296884</t>
  </si>
  <si>
    <t>D07SV000G11</t>
  </si>
  <si>
    <t>Svitidlo G11 - viz Technické podmínky</t>
  </si>
  <si>
    <t>-963624442</t>
  </si>
  <si>
    <t>-1054042090</t>
  </si>
  <si>
    <t>D07SV000J1</t>
  </si>
  <si>
    <t>Svitidlo J1 - viz Technické podmínky</t>
  </si>
  <si>
    <t>-1092142856</t>
  </si>
  <si>
    <t>741372111</t>
  </si>
  <si>
    <t>Montáž svítidlo LED bytové vestavné podhledové čtvercové do 0,09 m2</t>
  </si>
  <si>
    <t>-1185595020</t>
  </si>
  <si>
    <t>D07SV000J2</t>
  </si>
  <si>
    <t>Svitidlo J2 - viz Technické podmínky</t>
  </si>
  <si>
    <t>580604491</t>
  </si>
  <si>
    <t>839497181</t>
  </si>
  <si>
    <t>D07SV000J3</t>
  </si>
  <si>
    <t>Svitidlo J3 - viz Technické podmínky</t>
  </si>
  <si>
    <t>852767741</t>
  </si>
  <si>
    <t>-211358772</t>
  </si>
  <si>
    <t>O03SV000K1</t>
  </si>
  <si>
    <t>Svitidlo K1 - viz Technické podmínky</t>
  </si>
  <si>
    <t>-436293377</t>
  </si>
  <si>
    <t>741372021</t>
  </si>
  <si>
    <t>Montáž svítidlo LED bytové přisazené nástěnné panelové do 0,09 m2</t>
  </si>
  <si>
    <t>1738256814</t>
  </si>
  <si>
    <t>B01SV000N11</t>
  </si>
  <si>
    <t>Nouzové svítidlo N11 - viz Technické podmínky</t>
  </si>
  <si>
    <t>99508392</t>
  </si>
  <si>
    <t>223</t>
  </si>
  <si>
    <t>-1979194295</t>
  </si>
  <si>
    <t>224</t>
  </si>
  <si>
    <t>B01SV000N12</t>
  </si>
  <si>
    <t>Nouzové svítidlo N12 - viz Technické podmínky</t>
  </si>
  <si>
    <t>-1150983013</t>
  </si>
  <si>
    <t>225</t>
  </si>
  <si>
    <t>1169718140</t>
  </si>
  <si>
    <t>226</t>
  </si>
  <si>
    <t>B01SV000N32</t>
  </si>
  <si>
    <t>Nouzové svítidlo N32 - viz Technické podmínky</t>
  </si>
  <si>
    <t>242368615</t>
  </si>
  <si>
    <t>227</t>
  </si>
  <si>
    <t>1247256460</t>
  </si>
  <si>
    <t>228</t>
  </si>
  <si>
    <t>B01SV000N42</t>
  </si>
  <si>
    <t>Nouzové svítidlo N5 - viz Technické podmínky</t>
  </si>
  <si>
    <t>-299546924</t>
  </si>
  <si>
    <t>229</t>
  </si>
  <si>
    <t>B01SV000N42Z</t>
  </si>
  <si>
    <t>Závěs pro nouzové svítidlo N5 - viz Technické podmínky</t>
  </si>
  <si>
    <t>-353034730</t>
  </si>
  <si>
    <t>230</t>
  </si>
  <si>
    <t>741371121</t>
  </si>
  <si>
    <t>Montáž svítidlo LED stropní závěsné 2 zdroje s krabicí</t>
  </si>
  <si>
    <t>-1324040491</t>
  </si>
  <si>
    <t>231</t>
  </si>
  <si>
    <t>B01SV000N7</t>
  </si>
  <si>
    <t>Nouzové svítidlo N71 - viz Technické podmínky</t>
  </si>
  <si>
    <t>904348231</t>
  </si>
  <si>
    <t>232</t>
  </si>
  <si>
    <t>-373895401</t>
  </si>
  <si>
    <t>ELE-ROP</t>
  </si>
  <si>
    <t>Revize a ostatní práce</t>
  </si>
  <si>
    <t>233</t>
  </si>
  <si>
    <t>210280_R1</t>
  </si>
  <si>
    <t>Zkoušky a prohlídky elektrických rozvodů a zařízení celková prohlídka, zkoušení, měření a vyhotovení revizní zprávy pro objem montážních prací přes 500 do 1000 tisíc Kč</t>
  </si>
  <si>
    <t>-1354931491</t>
  </si>
  <si>
    <t>234</t>
  </si>
  <si>
    <t>210280101</t>
  </si>
  <si>
    <t>Kontrola rozváděčů nn silových hmotnosti do 200 kg</t>
  </si>
  <si>
    <t>-1738736787</t>
  </si>
  <si>
    <t>235</t>
  </si>
  <si>
    <t>580106013</t>
  </si>
  <si>
    <t>Měření, zkoušení a prověření ochrany chráničem napěťovým nebo proudovým</t>
  </si>
  <si>
    <t>měření</t>
  </si>
  <si>
    <t>829411206</t>
  </si>
  <si>
    <t>"RMD-3.1"4+36+1</t>
  </si>
  <si>
    <t>"RMD-3.2"5+51+1</t>
  </si>
  <si>
    <t>"RMD-3.3"3+1+1</t>
  </si>
  <si>
    <t>236</t>
  </si>
  <si>
    <t>HZS3131TICR</t>
  </si>
  <si>
    <t>Kontrola a protokol TIČR - hromosvod + rozvody NN</t>
  </si>
  <si>
    <t>-1469825043</t>
  </si>
  <si>
    <t>8*1</t>
  </si>
  <si>
    <t>237</t>
  </si>
  <si>
    <t>merosv</t>
  </si>
  <si>
    <t>Měření umělého osvětlení v prostorách s trvalým pobytem osob a zpracování protokolu pro kolaudaci/hygienu</t>
  </si>
  <si>
    <t>2058900537</t>
  </si>
  <si>
    <t>8*3</t>
  </si>
  <si>
    <t>D1_01_4h1 - Slaboproudá elektrotechnika</t>
  </si>
  <si>
    <t>Robert Frýba</t>
  </si>
  <si>
    <t>D1.01.4h1 - Slaboproudá elektrotechnika</t>
  </si>
  <si>
    <t xml:space="preserve">    SPOL - Společná část rozvodů</t>
  </si>
  <si>
    <t xml:space="preserve">    SK - Strukturovaná kabeláž</t>
  </si>
  <si>
    <t xml:space="preserve">      SK-MAT - Montážní práce a materiál</t>
  </si>
  <si>
    <t xml:space="preserve">      SK-DR - Datové rozvaděče</t>
  </si>
  <si>
    <t xml:space="preserve">      SK-AKT - Aktivní prvky</t>
  </si>
  <si>
    <t xml:space="preserve">    DT - Domácí telefon a interkomy OS</t>
  </si>
  <si>
    <t xml:space="preserve">    ACS - Přístupový systém</t>
  </si>
  <si>
    <t xml:space="preserve">    STA - Společná televizní anténa</t>
  </si>
  <si>
    <t>D1.01.4h1</t>
  </si>
  <si>
    <t>SPOL</t>
  </si>
  <si>
    <t>Společná část rozvodů</t>
  </si>
  <si>
    <t>K11kk02700</t>
  </si>
  <si>
    <t>KZI 60X150X1.25, ŽLAB S INT.SPOJ.  POZINKOVÁNO SENDZIMIR</t>
  </si>
  <si>
    <t>-592785117</t>
  </si>
  <si>
    <t>K11kk02700ns</t>
  </si>
  <si>
    <t>Nosný systém pro kabelový žlab š.150mm, konzoly, výložníky,závitové tyče, spojky, příslušenství</t>
  </si>
  <si>
    <t>-440818564</t>
  </si>
  <si>
    <t>K11kk02697</t>
  </si>
  <si>
    <t>KZI 60X300X1.25,ŽLAB S INT.SPOJ. POZINKOVÁNO SENDZIMIR</t>
  </si>
  <si>
    <t>987936068</t>
  </si>
  <si>
    <t>K11kk02697ns</t>
  </si>
  <si>
    <t>Nosný systém pro kabelový žlab š.300mm, konzoly, výložníky,závitové tyče, spojky, příslušenství</t>
  </si>
  <si>
    <t>-371184722</t>
  </si>
  <si>
    <t>742110107</t>
  </si>
  <si>
    <t>Montáž kabelového žlabu pro slaboproud do š. 500/100 mm</t>
  </si>
  <si>
    <t>-717456799</t>
  </si>
  <si>
    <t>270</t>
  </si>
  <si>
    <t>SK</t>
  </si>
  <si>
    <t>Strukturovaná kabeláž</t>
  </si>
  <si>
    <t>SK-MAT</t>
  </si>
  <si>
    <t>Montážní práce a materiál</t>
  </si>
  <si>
    <t>KU 68-1901, KRABICE UNIVERZÁLNÍ, ŠEDÁ</t>
  </si>
  <si>
    <t>32177584</t>
  </si>
  <si>
    <t>742110503</t>
  </si>
  <si>
    <t>Montáž krabic pro slaboproud zapuštěných plastových odbočných univerzální s víčkem</t>
  </si>
  <si>
    <t>-1757500697</t>
  </si>
  <si>
    <t>K11kk00286</t>
  </si>
  <si>
    <t>2316, LPFLEX 125 N PVC, ŠEDOBÍLÁ/RAL 9002</t>
  </si>
  <si>
    <t>-1866080830</t>
  </si>
  <si>
    <t>742110001</t>
  </si>
  <si>
    <t>Montáž trubek pro slaboproud plastových ohebných uložených pod omítku se zasekáním</t>
  </si>
  <si>
    <t>-142055894</t>
  </si>
  <si>
    <t>SK4337</t>
  </si>
  <si>
    <t>Zásuvka datová 1xRJ45 STP Cat.6A bílá, sestava datová zásuvka, nosná maska, rámeček, 1x keystone Cat6A beznástrojový certifikovaný</t>
  </si>
  <si>
    <t>-1807181689</t>
  </si>
  <si>
    <t>SK4338</t>
  </si>
  <si>
    <t>Zásuvka datová 2xRJ45 STP Cat.6A bílá, sestava datová zásuvka, nosná maska, rámeček, 2x keystone Cat6A beznástrojový certifikovaný</t>
  </si>
  <si>
    <t>689715976</t>
  </si>
  <si>
    <t>1711277-1</t>
  </si>
  <si>
    <t>Modul zásuvkový 45x45 mm, pro 1x RJ45, se záclonkou, bílá</t>
  </si>
  <si>
    <t>-1317628578</t>
  </si>
  <si>
    <t>KEY4545</t>
  </si>
  <si>
    <t>Keystone modul RJ45  Cat.6A STP, beznástrojová montáž, určen do zásuvkového modulu 45x45</t>
  </si>
  <si>
    <t>-1739553903</t>
  </si>
  <si>
    <t>742330041</t>
  </si>
  <si>
    <t>Montáž datové jednozásuvky</t>
  </si>
  <si>
    <t>-1649406622</t>
  </si>
  <si>
    <t>742330042</t>
  </si>
  <si>
    <t>Montáž datové dvouzásuvky</t>
  </si>
  <si>
    <t>796455003</t>
  </si>
  <si>
    <t>Z0010-39461</t>
  </si>
  <si>
    <t>Kabel S/FTP 4P,LSOH , CAT6A, barva pláště fialová</t>
  </si>
  <si>
    <t>-1244632658</t>
  </si>
  <si>
    <t>8890</t>
  </si>
  <si>
    <t>T0106</t>
  </si>
  <si>
    <t>Zatažení UTP (FTP) kabelu do trubky, uložení do žlabu</t>
  </si>
  <si>
    <t>615171181</t>
  </si>
  <si>
    <t>T0108</t>
  </si>
  <si>
    <t>Ukončení UTP kabelu v zásuvce - zařezání RJ45</t>
  </si>
  <si>
    <t>-584552824</t>
  </si>
  <si>
    <t>T0114</t>
  </si>
  <si>
    <t>Popis modulu RJ 45 v zásuvce</t>
  </si>
  <si>
    <t>-1945885557</t>
  </si>
  <si>
    <t>SK-DR</t>
  </si>
  <si>
    <t>Datové rozvaděče</t>
  </si>
  <si>
    <t>CP48BLY</t>
  </si>
  <si>
    <t>CP48BLY celokovový patch panel pro 48 modulů, 2U, 19", neosazený, černý</t>
  </si>
  <si>
    <t>-1524963813</t>
  </si>
  <si>
    <t>CJS6X88TGY</t>
  </si>
  <si>
    <t>Modul TX STP, RJ45, kat. 6A 10G, černý</t>
  </si>
  <si>
    <t>-512632645</t>
  </si>
  <si>
    <t>H6GLU01K1U</t>
  </si>
  <si>
    <t>Propoj.patch kabel Cat.6A, stíněný, LSZH, 1m, šedý</t>
  </si>
  <si>
    <t>-1541755028</t>
  </si>
  <si>
    <t>H6GLU02K2U</t>
  </si>
  <si>
    <t>Propoj. kabel, Cat.6A stíněný, 2xRJ-45, délka 2m,zelený</t>
  </si>
  <si>
    <t>92363967</t>
  </si>
  <si>
    <t>ZCM42556</t>
  </si>
  <si>
    <t>Optický propojovací kabel SM OS1/OS2 9/125, SC/APC-SC/PC, 2m, LSOH žlutý dup. 2x 2,8mm, I/L 0,2dB (C+), R/L -50dB (G2+)</t>
  </si>
  <si>
    <t>1237391353</t>
  </si>
  <si>
    <t>OP1051</t>
  </si>
  <si>
    <t>Optický propojovací kabel LC-SC 9/125, délka 2m</t>
  </si>
  <si>
    <t>581778246</t>
  </si>
  <si>
    <t>SK-AKT</t>
  </si>
  <si>
    <t>Aktivní prvky</t>
  </si>
  <si>
    <t>WS-C3650-48PS</t>
  </si>
  <si>
    <t>Switch, řízený. Rozhraní: 48 x RJ-45 10/100/1000 PoE+, 4 x 1Gbe SFP</t>
  </si>
  <si>
    <t>-1519000642</t>
  </si>
  <si>
    <t>SFP001</t>
  </si>
  <si>
    <t>1000BASE  SFP transceiver module, 1310nm</t>
  </si>
  <si>
    <t>305444633</t>
  </si>
  <si>
    <t>NAAUBT1089</t>
  </si>
  <si>
    <t>Access point, Hotspot, 2,4GHz, 5GHz, 802.11ac Wave2, MU-MIMO 4x4, vnitřní</t>
  </si>
  <si>
    <t>-2033715981</t>
  </si>
  <si>
    <t>742330011</t>
  </si>
  <si>
    <t>Montáž zařízení do rozvaděče (switch, UPS, DVR, server) bez nastavení</t>
  </si>
  <si>
    <t>279059579</t>
  </si>
  <si>
    <t>SKI002</t>
  </si>
  <si>
    <t>Oživení a konfigurace systému, školení obsluhy</t>
  </si>
  <si>
    <t>-225178995</t>
  </si>
  <si>
    <t>DT</t>
  </si>
  <si>
    <t>Domácí telefon a interkomy OS</t>
  </si>
  <si>
    <t>9137131U</t>
  </si>
  <si>
    <t>IP Dveřní Interkom 3 tlačítka, ovládání zámku, možnost instalace kamery</t>
  </si>
  <si>
    <t>-1048077153</t>
  </si>
  <si>
    <t>9135351E</t>
  </si>
  <si>
    <t>Zápustná krabice pro interkom</t>
  </si>
  <si>
    <t>1076207357</t>
  </si>
  <si>
    <t>742320051</t>
  </si>
  <si>
    <t>Montáž dveřního komunikačního tabla</t>
  </si>
  <si>
    <t>-1708807143</t>
  </si>
  <si>
    <t>1014176</t>
  </si>
  <si>
    <t>IP telefonní přístroj T19 PoE</t>
  </si>
  <si>
    <t>1475756513</t>
  </si>
  <si>
    <t>742310006</t>
  </si>
  <si>
    <t>Montáž domácího nástěnného audio/video telefonu</t>
  </si>
  <si>
    <t>-2115386021</t>
  </si>
  <si>
    <t>DTRF001</t>
  </si>
  <si>
    <t>93028836</t>
  </si>
  <si>
    <t>ACS</t>
  </si>
  <si>
    <t>Přístupový systém</t>
  </si>
  <si>
    <t>REA::MP</t>
  </si>
  <si>
    <t>Řídící jednotka přístupového systému. Řízení max. 4ks externích čteček. Napájení PoE. Krytí IP 55.</t>
  </si>
  <si>
    <t>1137499942</t>
  </si>
  <si>
    <t>742240005</t>
  </si>
  <si>
    <t>Montáž řídící jednotky pro připojení čteček k elektronické kontrole vstupu</t>
  </si>
  <si>
    <t>-29780568</t>
  </si>
  <si>
    <t>REA-ET</t>
  </si>
  <si>
    <t>Licence ethernet</t>
  </si>
  <si>
    <t>137630811</t>
  </si>
  <si>
    <t>H5ULG05K0G</t>
  </si>
  <si>
    <t>Propoj. kabel, Cat.5e nestíněný,2xRJ-45, délka 5m</t>
  </si>
  <si>
    <t>-1722934945</t>
  </si>
  <si>
    <t>ACSSRC</t>
  </si>
  <si>
    <t>Zálohovaný napájecí zdroj 12V/5A pro oddělené napájení el.mech zámků a výstupů</t>
  </si>
  <si>
    <t>613197435</t>
  </si>
  <si>
    <t>742240008</t>
  </si>
  <si>
    <t>Montáž spínavého zdroje s krytem 12V, 3,5 A s akumulátorem 12V/17 Ah  k elektronické kontrole vstupu</t>
  </si>
  <si>
    <t>440093952</t>
  </si>
  <si>
    <t>ACSAKU</t>
  </si>
  <si>
    <t xml:space="preserve">Akumulátor 12V/17Ah </t>
  </si>
  <si>
    <t>2136894950</t>
  </si>
  <si>
    <t>L-PRO-DUAL</t>
  </si>
  <si>
    <t>Externí čtečka bezkontaktních karet duální -  podpora čtení bezkontaktních karet na frekvenci 125 kHz i 13.56 MHz, včetně podpory NFC technologie</t>
  </si>
  <si>
    <t>2080012380</t>
  </si>
  <si>
    <t>PAD-PRO</t>
  </si>
  <si>
    <t>Podložka pro montáž na zeď</t>
  </si>
  <si>
    <t>-1278207959</t>
  </si>
  <si>
    <t>742240001</t>
  </si>
  <si>
    <t>Montáž čtečky karet k elektronické kontrole vstupu</t>
  </si>
  <si>
    <t>-1387212706</t>
  </si>
  <si>
    <t>ACS_LIC</t>
  </si>
  <si>
    <t>SW - licence přístupového systému</t>
  </si>
  <si>
    <t>-438441656</t>
  </si>
  <si>
    <t>KU 68-1902, KRABICE UNIVERZÁLNÍ, ŠEDÁ S VÍČKEM</t>
  </si>
  <si>
    <t>-1983928699</t>
  </si>
  <si>
    <t>749222213</t>
  </si>
  <si>
    <t>-1439103514</t>
  </si>
  <si>
    <t>742110001-2</t>
  </si>
  <si>
    <t>-2085899521</t>
  </si>
  <si>
    <t>SDELKAB1Read</t>
  </si>
  <si>
    <t>Stíněný kabel 2x0,5 + 8x0,22mm, lanko</t>
  </si>
  <si>
    <t>-290402635</t>
  </si>
  <si>
    <t>240</t>
  </si>
  <si>
    <t>SDELKAB2Zam</t>
  </si>
  <si>
    <t>Kabel 2x0,75 + 4x0,22</t>
  </si>
  <si>
    <t>-2125793617</t>
  </si>
  <si>
    <t>2049994910962_2</t>
  </si>
  <si>
    <t xml:space="preserve">Kabel 2x2,5 CXKH-R </t>
  </si>
  <si>
    <t>1761403160</t>
  </si>
  <si>
    <t>27655147</t>
  </si>
  <si>
    <t>Kabel F/UTP Cat.5e 4x2xAWG24, LS0H</t>
  </si>
  <si>
    <t>-258715412</t>
  </si>
  <si>
    <t>T0106-1</t>
  </si>
  <si>
    <t>Zatažení  kabelu do trubky, uložení do žlabu</t>
  </si>
  <si>
    <t>-392187834</t>
  </si>
  <si>
    <t>605</t>
  </si>
  <si>
    <t>ACSLIC</t>
  </si>
  <si>
    <t>Licence SW na 1 ks čtecích hlavy,  manuál, instalace na 1 pracovní stanici</t>
  </si>
  <si>
    <t>-108230141</t>
  </si>
  <si>
    <t>ACSRF001</t>
  </si>
  <si>
    <t>Oživení a konfigurace systému,školení obsluhy</t>
  </si>
  <si>
    <t>669626426</t>
  </si>
  <si>
    <t>Společná televizní anténa</t>
  </si>
  <si>
    <t>-1249686080</t>
  </si>
  <si>
    <t>-1894086183</t>
  </si>
  <si>
    <t>STARF002</t>
  </si>
  <si>
    <t>RG-59U/48FA-LSZH-FRPO 6,0 mm, Impedance 75Ohm Bezhalogenový, samozhášivý</t>
  </si>
  <si>
    <t>1808852190</t>
  </si>
  <si>
    <t>STRARF005</t>
  </si>
  <si>
    <t>Zatažení koaxiálního kabelu do trubky, uložení do žlabu</t>
  </si>
  <si>
    <t>-1068601634</t>
  </si>
  <si>
    <t>-1350103906</t>
  </si>
  <si>
    <t>37451121</t>
  </si>
  <si>
    <t>zásuvka tv+r bílá průběžná</t>
  </si>
  <si>
    <t>1487311591</t>
  </si>
  <si>
    <t>37451121k</t>
  </si>
  <si>
    <t>zásuvka tv+r bílá koncová</t>
  </si>
  <si>
    <t>-2066100876</t>
  </si>
  <si>
    <t>742420121</t>
  </si>
  <si>
    <t>Montáž televizní zásuvky koncové nebo průběžné</t>
  </si>
  <si>
    <t>680385127</t>
  </si>
  <si>
    <t>742420201</t>
  </si>
  <si>
    <t>Nastavení zesilovače dle úrovně na zásuvkách</t>
  </si>
  <si>
    <t>-1040536686</t>
  </si>
  <si>
    <t>D1_01_4h3 - Elektrická požární signalizace a nouzový zvukový systém</t>
  </si>
  <si>
    <t>EPS - Elektrická požární signalizace</t>
  </si>
  <si>
    <t>NZS - Nouzový zvukový systém</t>
  </si>
  <si>
    <t>EPS</t>
  </si>
  <si>
    <t>Elektrická požární signalizace</t>
  </si>
  <si>
    <t>EPS010-MHG262</t>
  </si>
  <si>
    <t>Hlásič kouře optický interaktivní</t>
  </si>
  <si>
    <t>-730740863</t>
  </si>
  <si>
    <t>EPS011-MHG262i</t>
  </si>
  <si>
    <t>Hlásič kouře optický interaktivní s izolátorem</t>
  </si>
  <si>
    <t>-4910310</t>
  </si>
  <si>
    <t>EPS013-MHY734</t>
  </si>
  <si>
    <t>Patice pro adresovatelné a interaktivní hlásiče</t>
  </si>
  <si>
    <t>1515123205</t>
  </si>
  <si>
    <t>742210131</t>
  </si>
  <si>
    <t>Montáž soklu hlásiče nebo patice</t>
  </si>
  <si>
    <t>946765554</t>
  </si>
  <si>
    <t>742210121</t>
  </si>
  <si>
    <t>Montáž hlásiče automatického bodového</t>
  </si>
  <si>
    <t>1959533658</t>
  </si>
  <si>
    <t>EPS014-MHA142</t>
  </si>
  <si>
    <t>Hlásič tlačítkový adresný a konvenční (s náhradním sklem, bez klíče)</t>
  </si>
  <si>
    <t>-2133193393</t>
  </si>
  <si>
    <t>742210151</t>
  </si>
  <si>
    <t>Montáž tlačítkového hlásiče se sklíčkem</t>
  </si>
  <si>
    <t>-864839490</t>
  </si>
  <si>
    <t>JE-H(St)H 1x2x0,8</t>
  </si>
  <si>
    <t>Kabel, 2 vodiče, bezhalogenový a plamen nešířící pro kruhové linky EPS, s funkční integritou 30 minut</t>
  </si>
  <si>
    <t>-1659710794</t>
  </si>
  <si>
    <t>550</t>
  </si>
  <si>
    <t>JE-H(St)H 2x2x0,8</t>
  </si>
  <si>
    <t>Kabel 4 vodiče, s funkčností při požáru 30min pro ovládací výstupy EPS</t>
  </si>
  <si>
    <t>1226814186</t>
  </si>
  <si>
    <t>300</t>
  </si>
  <si>
    <t>EPS018MAT</t>
  </si>
  <si>
    <t>Příchytka pro kabel do 8mm, turbošroub</t>
  </si>
  <si>
    <t>-1491874015</t>
  </si>
  <si>
    <t>3000</t>
  </si>
  <si>
    <t>742111001</t>
  </si>
  <si>
    <t>Montáž příchytky pro kabely samostatné ohniodolné pro slaboproud</t>
  </si>
  <si>
    <t>-1592340008</t>
  </si>
  <si>
    <t>-2004289139</t>
  </si>
  <si>
    <t>850</t>
  </si>
  <si>
    <t xml:space="preserve">2316, LPFLEX 125 N PVC, ŠEDOBÍLÁ/RAL 9002 </t>
  </si>
  <si>
    <t>-1699293347</t>
  </si>
  <si>
    <t>-538878983</t>
  </si>
  <si>
    <t>742210251</t>
  </si>
  <si>
    <t>Připojení kontaktu ovládaného nebo monitorovaného</t>
  </si>
  <si>
    <t>-1010905607</t>
  </si>
  <si>
    <t>742210421</t>
  </si>
  <si>
    <t>Programování a oživení systému na jeden detektor EPS</t>
  </si>
  <si>
    <t>-496665767</t>
  </si>
  <si>
    <t>742210503</t>
  </si>
  <si>
    <t>Provedení koordinační funkční zkoušky EPS</t>
  </si>
  <si>
    <t>2036796740</t>
  </si>
  <si>
    <t>742210521</t>
  </si>
  <si>
    <t>Výchozí revize systému EPS na jeden detektor</t>
  </si>
  <si>
    <t>1525722174</t>
  </si>
  <si>
    <t>NZS</t>
  </si>
  <si>
    <t>Nouzový zvukový systém</t>
  </si>
  <si>
    <t>NZS-KAB1</t>
  </si>
  <si>
    <t>Kabel FE180/E90 2x2</t>
  </si>
  <si>
    <t>1392577611</t>
  </si>
  <si>
    <t>380</t>
  </si>
  <si>
    <t>1558604723</t>
  </si>
  <si>
    <t>NZS-MAT1</t>
  </si>
  <si>
    <t>Příchytka pro kabel do 12mm, turbošroub</t>
  </si>
  <si>
    <t>390865093</t>
  </si>
  <si>
    <t>2099311253</t>
  </si>
  <si>
    <t>583496</t>
  </si>
  <si>
    <t>Konc. clen repr. linky EOL pro</t>
  </si>
  <si>
    <t>283172637</t>
  </si>
  <si>
    <t>NZS-12290</t>
  </si>
  <si>
    <t>DL 06-130/T-EN54 - Stropní reproduktor 100V s protipožárním krytem a keramickou svorkovnicí a tepelnou pojistkou, podhledový kulatý 6/3/1,5W</t>
  </si>
  <si>
    <t>-45295110</t>
  </si>
  <si>
    <t>742410062</t>
  </si>
  <si>
    <t>Montáž reproduktoru podhledového s krytem rozhlasu</t>
  </si>
  <si>
    <t>-1761204744</t>
  </si>
  <si>
    <t>582470</t>
  </si>
  <si>
    <t>Nástěnný reproduktor L-VWM06A EN EN54-24 6/3/1,5W s keramickou svorkovnicí a tepelnou pojistkou</t>
  </si>
  <si>
    <t>-167321809</t>
  </si>
  <si>
    <t>742410063</t>
  </si>
  <si>
    <t>Montáž reproduktoru nástěnného rozhlasu</t>
  </si>
  <si>
    <t>1410374911</t>
  </si>
  <si>
    <t>742410301</t>
  </si>
  <si>
    <t>Měření impedance rozhlasové ústředny</t>
  </si>
  <si>
    <t>-998475964</t>
  </si>
  <si>
    <t>742410151</t>
  </si>
  <si>
    <t>Vytvoření jedné hlášky rozhlasu</t>
  </si>
  <si>
    <t>1396928485</t>
  </si>
  <si>
    <t>742410302</t>
  </si>
  <si>
    <t>Měření srozumitelnosti systému rozhlasu</t>
  </si>
  <si>
    <t>-114578751</t>
  </si>
  <si>
    <t>OVN - Ostatní a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</si>
  <si>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</si>
  <si>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</si>
  <si>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</si>
  <si>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</si>
  <si>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</si>
  <si>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</si>
  <si>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</si>
  <si>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</si>
  <si>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</si>
  <si>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VRN3003-R</t>
  </si>
  <si>
    <t>Kč</t>
  </si>
  <si>
    <t>1024</t>
  </si>
  <si>
    <t>-128984352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</si>
  <si>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</si>
  <si>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</si>
  <si>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</si>
  <si>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</si>
  <si>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</si>
  <si>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</si>
  <si>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</si>
  <si>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</si>
  <si>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</si>
  <si>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</si>
  <si>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</si>
  <si>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Podrobný rozpis viz dokumentace ZOV</t>
  </si>
  <si>
    <t>VRN3007-R</t>
  </si>
  <si>
    <t>Zajištění místnosti pro umožnění výkonu činnosti TDS, AD, koordinátora BOZP.</t>
  </si>
  <si>
    <t>-1479982857</t>
  </si>
  <si>
    <t xml:space="preserve">Poskytnutí unimobuňky popřípadě místnosti nebo její části včetně vybavení pracovním stolem a židlemi </t>
  </si>
  <si>
    <t xml:space="preserve">pro umožnění činnosti TDS, AD, SÚ. </t>
  </si>
  <si>
    <t>VRN3010-R</t>
  </si>
  <si>
    <t xml:space="preserve">Zabezpečení stávajících zařízení a vybavení </t>
  </si>
  <si>
    <t>2035828947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</si>
  <si>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</si>
  <si>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</si>
  <si>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</si>
  <si>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</t>
  </si>
  <si>
    <t>VRN3011-R</t>
  </si>
  <si>
    <t>Závěrečný úklid staveniště a komunikačních tras</t>
  </si>
  <si>
    <t>608395645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</si>
  <si>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</si>
  <si>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</si>
  <si>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</si>
  <si>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</si>
  <si>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</si>
  <si>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</si>
  <si>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VRN4001-R</t>
  </si>
  <si>
    <t>Kompletační a koordinační činnost</t>
  </si>
  <si>
    <t>1868810310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</si>
  <si>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</si>
  <si>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</si>
  <si>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3 x v digitální formě na CD nosiči, v obecně </t>
  </si>
  <si>
    <t xml:space="preserve">"dostupných formátech. </t>
  </si>
  <si>
    <t>VRN4002-R</t>
  </si>
  <si>
    <t>Zpracování harmonogramu</t>
  </si>
  <si>
    <t>-195635229</t>
  </si>
  <si>
    <t xml:space="preserve">"Náklady na předložení a aktualizaci podrobného časového </t>
  </si>
  <si>
    <t>"harmonogramu prací a plnění</t>
  </si>
  <si>
    <t>VRN4005-R</t>
  </si>
  <si>
    <t>Výrobní dokumentace</t>
  </si>
  <si>
    <t>491889188</t>
  </si>
  <si>
    <t>VRN4007-R</t>
  </si>
  <si>
    <t>Měření hluku</t>
  </si>
  <si>
    <t>1084304296</t>
  </si>
  <si>
    <t xml:space="preserve">"- Kontrolní měření hluku v průběhu stavby a měření </t>
  </si>
  <si>
    <t>"po dokončení stavby</t>
  </si>
  <si>
    <t>VRN7</t>
  </si>
  <si>
    <t>Provozní vlivy</t>
  </si>
  <si>
    <t>VRN7002-R</t>
  </si>
  <si>
    <t>-1605684395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</si>
  <si>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</si>
  <si>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</si>
  <si>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</si>
  <si>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</si>
  <si>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</si>
  <si>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</si>
  <si>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</si>
  <si>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</si>
  <si>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</si>
  <si>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</si>
  <si>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</si>
  <si>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</si>
  <si>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1796192883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</si>
  <si>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</si>
  <si>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</si>
  <si>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</si>
  <si>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</si>
  <si>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</si>
  <si>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</si>
  <si>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".</t>
  </si>
  <si>
    <t>VRN7004-R</t>
  </si>
  <si>
    <t>Zpracování návrhu provozních řádů příslušných zařízení zhotovitelem stavby</t>
  </si>
  <si>
    <t>1871575481</t>
  </si>
  <si>
    <t>VRN9</t>
  </si>
  <si>
    <t>Ostatní náklady</t>
  </si>
  <si>
    <t>VRN9002-R</t>
  </si>
  <si>
    <t>Dokumentace skutečného provedení stavby</t>
  </si>
  <si>
    <t>61908749</t>
  </si>
  <si>
    <t xml:space="preserve">"- Zpracování a kompletace projektové dokumentace </t>
  </si>
  <si>
    <t>"skutečného provedení stavby se zakreslením změn</t>
  </si>
  <si>
    <t xml:space="preserve">"3 x v tištěné podobě 3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</si>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</sst>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AN10" sqref="AN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2"/>
      <c r="AQ5" s="22"/>
      <c r="AR5" s="20"/>
      <c r="BE5" s="26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2"/>
      <c r="AQ6" s="22"/>
      <c r="AR6" s="20"/>
      <c r="BE6" s="26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15">
        <v>44368</v>
      </c>
      <c r="AO8" s="22"/>
      <c r="AP8" s="22"/>
      <c r="AQ8" s="22"/>
      <c r="AR8" s="20"/>
      <c r="BE8" s="26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9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9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69"/>
      <c r="BS13" s="17" t="s">
        <v>6</v>
      </c>
    </row>
    <row r="14" spans="1:74" ht="12.75">
      <c r="B14" s="21"/>
      <c r="C14" s="22"/>
      <c r="D14" s="22"/>
      <c r="E14" s="274" t="s">
        <v>28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9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9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9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9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9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9"/>
    </row>
    <row r="23" spans="1:71" s="1" customFormat="1" ht="16.5" customHeight="1">
      <c r="B23" s="21"/>
      <c r="C23" s="22"/>
      <c r="D23" s="22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2"/>
      <c r="AP23" s="22"/>
      <c r="AQ23" s="22"/>
      <c r="AR23" s="20"/>
      <c r="BE23" s="26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9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7">
        <f>ROUND(AG94,2)</f>
        <v>0</v>
      </c>
      <c r="AL26" s="278"/>
      <c r="AM26" s="278"/>
      <c r="AN26" s="278"/>
      <c r="AO26" s="278"/>
      <c r="AP26" s="36"/>
      <c r="AQ26" s="36"/>
      <c r="AR26" s="39"/>
      <c r="BE26" s="26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9" t="s">
        <v>36</v>
      </c>
      <c r="M28" s="279"/>
      <c r="N28" s="279"/>
      <c r="O28" s="279"/>
      <c r="P28" s="279"/>
      <c r="Q28" s="36"/>
      <c r="R28" s="36"/>
      <c r="S28" s="36"/>
      <c r="T28" s="36"/>
      <c r="U28" s="36"/>
      <c r="V28" s="36"/>
      <c r="W28" s="279" t="s">
        <v>37</v>
      </c>
      <c r="X28" s="279"/>
      <c r="Y28" s="279"/>
      <c r="Z28" s="279"/>
      <c r="AA28" s="279"/>
      <c r="AB28" s="279"/>
      <c r="AC28" s="279"/>
      <c r="AD28" s="279"/>
      <c r="AE28" s="279"/>
      <c r="AF28" s="36"/>
      <c r="AG28" s="36"/>
      <c r="AH28" s="36"/>
      <c r="AI28" s="36"/>
      <c r="AJ28" s="36"/>
      <c r="AK28" s="279" t="s">
        <v>38</v>
      </c>
      <c r="AL28" s="279"/>
      <c r="AM28" s="279"/>
      <c r="AN28" s="279"/>
      <c r="AO28" s="279"/>
      <c r="AP28" s="36"/>
      <c r="AQ28" s="36"/>
      <c r="AR28" s="39"/>
      <c r="BE28" s="269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82">
        <v>0.21</v>
      </c>
      <c r="M29" s="281"/>
      <c r="N29" s="281"/>
      <c r="O29" s="281"/>
      <c r="P29" s="281"/>
      <c r="Q29" s="41"/>
      <c r="R29" s="41"/>
      <c r="S29" s="41"/>
      <c r="T29" s="41"/>
      <c r="U29" s="41"/>
      <c r="V29" s="41"/>
      <c r="W29" s="280">
        <f>ROUND(AZ94, 2)</f>
        <v>0</v>
      </c>
      <c r="X29" s="281"/>
      <c r="Y29" s="281"/>
      <c r="Z29" s="281"/>
      <c r="AA29" s="281"/>
      <c r="AB29" s="281"/>
      <c r="AC29" s="281"/>
      <c r="AD29" s="281"/>
      <c r="AE29" s="281"/>
      <c r="AF29" s="41"/>
      <c r="AG29" s="41"/>
      <c r="AH29" s="41"/>
      <c r="AI29" s="41"/>
      <c r="AJ29" s="41"/>
      <c r="AK29" s="280">
        <f>ROUND(AV94, 2)</f>
        <v>0</v>
      </c>
      <c r="AL29" s="281"/>
      <c r="AM29" s="281"/>
      <c r="AN29" s="281"/>
      <c r="AO29" s="281"/>
      <c r="AP29" s="41"/>
      <c r="AQ29" s="41"/>
      <c r="AR29" s="42"/>
      <c r="BE29" s="270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82">
        <v>0.15</v>
      </c>
      <c r="M30" s="281"/>
      <c r="N30" s="281"/>
      <c r="O30" s="281"/>
      <c r="P30" s="281"/>
      <c r="Q30" s="41"/>
      <c r="R30" s="41"/>
      <c r="S30" s="41"/>
      <c r="T30" s="41"/>
      <c r="U30" s="41"/>
      <c r="V30" s="41"/>
      <c r="W30" s="280">
        <f>ROUND(BA94, 2)</f>
        <v>0</v>
      </c>
      <c r="X30" s="281"/>
      <c r="Y30" s="281"/>
      <c r="Z30" s="281"/>
      <c r="AA30" s="281"/>
      <c r="AB30" s="281"/>
      <c r="AC30" s="281"/>
      <c r="AD30" s="281"/>
      <c r="AE30" s="281"/>
      <c r="AF30" s="41"/>
      <c r="AG30" s="41"/>
      <c r="AH30" s="41"/>
      <c r="AI30" s="41"/>
      <c r="AJ30" s="41"/>
      <c r="AK30" s="280">
        <f>ROUND(AW94, 2)</f>
        <v>0</v>
      </c>
      <c r="AL30" s="281"/>
      <c r="AM30" s="281"/>
      <c r="AN30" s="281"/>
      <c r="AO30" s="281"/>
      <c r="AP30" s="41"/>
      <c r="AQ30" s="41"/>
      <c r="AR30" s="42"/>
      <c r="BE30" s="270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82">
        <v>0.21</v>
      </c>
      <c r="M31" s="281"/>
      <c r="N31" s="281"/>
      <c r="O31" s="281"/>
      <c r="P31" s="281"/>
      <c r="Q31" s="41"/>
      <c r="R31" s="41"/>
      <c r="S31" s="41"/>
      <c r="T31" s="41"/>
      <c r="U31" s="41"/>
      <c r="V31" s="41"/>
      <c r="W31" s="280">
        <f>ROUND(BB94, 2)</f>
        <v>0</v>
      </c>
      <c r="X31" s="281"/>
      <c r="Y31" s="281"/>
      <c r="Z31" s="281"/>
      <c r="AA31" s="281"/>
      <c r="AB31" s="281"/>
      <c r="AC31" s="281"/>
      <c r="AD31" s="281"/>
      <c r="AE31" s="281"/>
      <c r="AF31" s="41"/>
      <c r="AG31" s="41"/>
      <c r="AH31" s="41"/>
      <c r="AI31" s="41"/>
      <c r="AJ31" s="41"/>
      <c r="AK31" s="280">
        <v>0</v>
      </c>
      <c r="AL31" s="281"/>
      <c r="AM31" s="281"/>
      <c r="AN31" s="281"/>
      <c r="AO31" s="281"/>
      <c r="AP31" s="41"/>
      <c r="AQ31" s="41"/>
      <c r="AR31" s="42"/>
      <c r="BE31" s="270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82">
        <v>0.15</v>
      </c>
      <c r="M32" s="281"/>
      <c r="N32" s="281"/>
      <c r="O32" s="281"/>
      <c r="P32" s="281"/>
      <c r="Q32" s="41"/>
      <c r="R32" s="41"/>
      <c r="S32" s="41"/>
      <c r="T32" s="41"/>
      <c r="U32" s="41"/>
      <c r="V32" s="41"/>
      <c r="W32" s="280">
        <f>ROUND(BC94, 2)</f>
        <v>0</v>
      </c>
      <c r="X32" s="281"/>
      <c r="Y32" s="281"/>
      <c r="Z32" s="281"/>
      <c r="AA32" s="281"/>
      <c r="AB32" s="281"/>
      <c r="AC32" s="281"/>
      <c r="AD32" s="281"/>
      <c r="AE32" s="281"/>
      <c r="AF32" s="41"/>
      <c r="AG32" s="41"/>
      <c r="AH32" s="41"/>
      <c r="AI32" s="41"/>
      <c r="AJ32" s="41"/>
      <c r="AK32" s="280">
        <v>0</v>
      </c>
      <c r="AL32" s="281"/>
      <c r="AM32" s="281"/>
      <c r="AN32" s="281"/>
      <c r="AO32" s="281"/>
      <c r="AP32" s="41"/>
      <c r="AQ32" s="41"/>
      <c r="AR32" s="42"/>
      <c r="BE32" s="270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82">
        <v>0</v>
      </c>
      <c r="M33" s="281"/>
      <c r="N33" s="281"/>
      <c r="O33" s="281"/>
      <c r="P33" s="281"/>
      <c r="Q33" s="41"/>
      <c r="R33" s="41"/>
      <c r="S33" s="41"/>
      <c r="T33" s="41"/>
      <c r="U33" s="41"/>
      <c r="V33" s="41"/>
      <c r="W33" s="280">
        <f>ROUND(BD94, 2)</f>
        <v>0</v>
      </c>
      <c r="X33" s="281"/>
      <c r="Y33" s="281"/>
      <c r="Z33" s="281"/>
      <c r="AA33" s="281"/>
      <c r="AB33" s="281"/>
      <c r="AC33" s="281"/>
      <c r="AD33" s="281"/>
      <c r="AE33" s="281"/>
      <c r="AF33" s="41"/>
      <c r="AG33" s="41"/>
      <c r="AH33" s="41"/>
      <c r="AI33" s="41"/>
      <c r="AJ33" s="41"/>
      <c r="AK33" s="280">
        <v>0</v>
      </c>
      <c r="AL33" s="281"/>
      <c r="AM33" s="281"/>
      <c r="AN33" s="281"/>
      <c r="AO33" s="281"/>
      <c r="AP33" s="41"/>
      <c r="AQ33" s="41"/>
      <c r="AR33" s="42"/>
      <c r="BE33" s="27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9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86" t="s">
        <v>47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3">
        <f>SUM(AK26:AK33)</f>
        <v>0</v>
      </c>
      <c r="AL35" s="284"/>
      <c r="AM35" s="284"/>
      <c r="AN35" s="284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A05-20-P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Nový pavilon Emergency, COS vč. JIP a nadzemní spojovací koridor se stávajícím pavilonem D – 3.NP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Chomutov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3">
        <f>IF(AN8= "","",AN8)</f>
        <v>44368</v>
      </c>
      <c r="AN87" s="29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Krajská zdravotní a.s., Ústi nad Labem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94" t="str">
        <f>IF(E17="","",E17)</f>
        <v>Atelier Penta v.o.s., Mrštíkova 12, Jihlava</v>
      </c>
      <c r="AN89" s="295"/>
      <c r="AO89" s="295"/>
      <c r="AP89" s="295"/>
      <c r="AQ89" s="36"/>
      <c r="AR89" s="39"/>
      <c r="AS89" s="298" t="s">
        <v>55</v>
      </c>
      <c r="AT89" s="29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94" t="str">
        <f>IF(E20="","",E20)</f>
        <v>Ing. Avuk</v>
      </c>
      <c r="AN90" s="295"/>
      <c r="AO90" s="295"/>
      <c r="AP90" s="295"/>
      <c r="AQ90" s="36"/>
      <c r="AR90" s="39"/>
      <c r="AS90" s="300"/>
      <c r="AT90" s="30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2"/>
      <c r="AT91" s="30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0" t="s">
        <v>56</v>
      </c>
      <c r="D92" s="261"/>
      <c r="E92" s="261"/>
      <c r="F92" s="261"/>
      <c r="G92" s="261"/>
      <c r="H92" s="73"/>
      <c r="I92" s="264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90" t="s">
        <v>58</v>
      </c>
      <c r="AH92" s="261"/>
      <c r="AI92" s="261"/>
      <c r="AJ92" s="261"/>
      <c r="AK92" s="261"/>
      <c r="AL92" s="261"/>
      <c r="AM92" s="261"/>
      <c r="AN92" s="264" t="s">
        <v>59</v>
      </c>
      <c r="AO92" s="261"/>
      <c r="AP92" s="296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7">
        <f>ROUND(AG95+AG106,2)</f>
        <v>0</v>
      </c>
      <c r="AH94" s="267"/>
      <c r="AI94" s="267"/>
      <c r="AJ94" s="267"/>
      <c r="AK94" s="267"/>
      <c r="AL94" s="267"/>
      <c r="AM94" s="267"/>
      <c r="AN94" s="304">
        <f t="shared" ref="AN94:AN106" si="0">SUM(AG94,AT94)</f>
        <v>0</v>
      </c>
      <c r="AO94" s="304"/>
      <c r="AP94" s="304"/>
      <c r="AQ94" s="85" t="s">
        <v>1</v>
      </c>
      <c r="AR94" s="86"/>
      <c r="AS94" s="87">
        <f>ROUND(AS95+AS106,2)</f>
        <v>0</v>
      </c>
      <c r="AT94" s="88">
        <f t="shared" ref="AT94:AT106" si="1">ROUND(SUM(AV94:AW94),2)</f>
        <v>0</v>
      </c>
      <c r="AU94" s="89">
        <f>ROUND(AU95+AU106,5)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ROUND(AZ95+AZ106,2)</f>
        <v>0</v>
      </c>
      <c r="BA94" s="88">
        <f>ROUND(BA95+BA106,2)</f>
        <v>0</v>
      </c>
      <c r="BB94" s="88">
        <f>ROUND(BB95+BB106,2)</f>
        <v>0</v>
      </c>
      <c r="BC94" s="88">
        <f>ROUND(BC95+BC106,2)</f>
        <v>0</v>
      </c>
      <c r="BD94" s="90">
        <f>ROUND(BD95+BD106,2)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B95" s="93"/>
      <c r="C95" s="94"/>
      <c r="D95" s="262" t="s">
        <v>79</v>
      </c>
      <c r="E95" s="262"/>
      <c r="F95" s="262"/>
      <c r="G95" s="262"/>
      <c r="H95" s="262"/>
      <c r="I95" s="95"/>
      <c r="J95" s="262" t="s">
        <v>80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91">
        <f>ROUND(SUM(AG96:AG105),2)</f>
        <v>0</v>
      </c>
      <c r="AH95" s="292"/>
      <c r="AI95" s="292"/>
      <c r="AJ95" s="292"/>
      <c r="AK95" s="292"/>
      <c r="AL95" s="292"/>
      <c r="AM95" s="292"/>
      <c r="AN95" s="297">
        <f t="shared" si="0"/>
        <v>0</v>
      </c>
      <c r="AO95" s="292"/>
      <c r="AP95" s="292"/>
      <c r="AQ95" s="96" t="s">
        <v>81</v>
      </c>
      <c r="AR95" s="97"/>
      <c r="AS95" s="98">
        <f>ROUND(SUM(AS96:AS105),2)</f>
        <v>0</v>
      </c>
      <c r="AT95" s="99">
        <f t="shared" si="1"/>
        <v>0</v>
      </c>
      <c r="AU95" s="100">
        <f>ROUND(SUM(AU96:AU105),5)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ROUND(SUM(AZ96:AZ105),2)</f>
        <v>0</v>
      </c>
      <c r="BA95" s="99">
        <f>ROUND(SUM(BA96:BA105),2)</f>
        <v>0</v>
      </c>
      <c r="BB95" s="99">
        <f>ROUND(SUM(BB96:BB105),2)</f>
        <v>0</v>
      </c>
      <c r="BC95" s="99">
        <f>ROUND(SUM(BC96:BC105),2)</f>
        <v>0</v>
      </c>
      <c r="BD95" s="101">
        <f>ROUND(SUM(BD96:BD105),2)</f>
        <v>0</v>
      </c>
      <c r="BS95" s="102" t="s">
        <v>74</v>
      </c>
      <c r="BT95" s="102" t="s">
        <v>82</v>
      </c>
      <c r="BU95" s="102" t="s">
        <v>76</v>
      </c>
      <c r="BV95" s="102" t="s">
        <v>77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23.25" customHeight="1">
      <c r="A96" s="103" t="s">
        <v>85</v>
      </c>
      <c r="B96" s="58"/>
      <c r="C96" s="104"/>
      <c r="D96" s="104"/>
      <c r="E96" s="263" t="s">
        <v>86</v>
      </c>
      <c r="F96" s="263"/>
      <c r="G96" s="263"/>
      <c r="H96" s="263"/>
      <c r="I96" s="263"/>
      <c r="J96" s="104"/>
      <c r="K96" s="263" t="s">
        <v>87</v>
      </c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88">
        <f>'D1_01_1-D03 - Stavební - ...'!J32</f>
        <v>0</v>
      </c>
      <c r="AH96" s="289"/>
      <c r="AI96" s="289"/>
      <c r="AJ96" s="289"/>
      <c r="AK96" s="289"/>
      <c r="AL96" s="289"/>
      <c r="AM96" s="289"/>
      <c r="AN96" s="288">
        <f t="shared" si="0"/>
        <v>0</v>
      </c>
      <c r="AO96" s="289"/>
      <c r="AP96" s="289"/>
      <c r="AQ96" s="105" t="s">
        <v>88</v>
      </c>
      <c r="AR96" s="60"/>
      <c r="AS96" s="106">
        <v>0</v>
      </c>
      <c r="AT96" s="107">
        <f t="shared" si="1"/>
        <v>0</v>
      </c>
      <c r="AU96" s="108">
        <f>'D1_01_1-D03 - Stavební - ...'!P148</f>
        <v>0</v>
      </c>
      <c r="AV96" s="107">
        <f>'D1_01_1-D03 - Stavební - ...'!J35</f>
        <v>0</v>
      </c>
      <c r="AW96" s="107">
        <f>'D1_01_1-D03 - Stavební - ...'!J36</f>
        <v>0</v>
      </c>
      <c r="AX96" s="107">
        <f>'D1_01_1-D03 - Stavební - ...'!J37</f>
        <v>0</v>
      </c>
      <c r="AY96" s="107">
        <f>'D1_01_1-D03 - Stavební - ...'!J38</f>
        <v>0</v>
      </c>
      <c r="AZ96" s="107">
        <f>'D1_01_1-D03 - Stavební - ...'!F35</f>
        <v>0</v>
      </c>
      <c r="BA96" s="107">
        <f>'D1_01_1-D03 - Stavební - ...'!F36</f>
        <v>0</v>
      </c>
      <c r="BB96" s="107">
        <f>'D1_01_1-D03 - Stavební - ...'!F37</f>
        <v>0</v>
      </c>
      <c r="BC96" s="107">
        <f>'D1_01_1-D03 - Stavební - ...'!F38</f>
        <v>0</v>
      </c>
      <c r="BD96" s="109">
        <f>'D1_01_1-D03 - Stavební - ...'!F39</f>
        <v>0</v>
      </c>
      <c r="BT96" s="110" t="s">
        <v>84</v>
      </c>
      <c r="BV96" s="110" t="s">
        <v>77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63" t="s">
        <v>90</v>
      </c>
      <c r="F97" s="263"/>
      <c r="G97" s="263"/>
      <c r="H97" s="263"/>
      <c r="I97" s="263"/>
      <c r="J97" s="104"/>
      <c r="K97" s="263" t="s">
        <v>91</v>
      </c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88">
        <f>'D1_01_3c - Požárně bezpeč...'!J32</f>
        <v>0</v>
      </c>
      <c r="AH97" s="289"/>
      <c r="AI97" s="289"/>
      <c r="AJ97" s="289"/>
      <c r="AK97" s="289"/>
      <c r="AL97" s="289"/>
      <c r="AM97" s="289"/>
      <c r="AN97" s="288">
        <f t="shared" si="0"/>
        <v>0</v>
      </c>
      <c r="AO97" s="289"/>
      <c r="AP97" s="289"/>
      <c r="AQ97" s="105" t="s">
        <v>88</v>
      </c>
      <c r="AR97" s="60"/>
      <c r="AS97" s="106">
        <v>0</v>
      </c>
      <c r="AT97" s="107">
        <f t="shared" si="1"/>
        <v>0</v>
      </c>
      <c r="AU97" s="108">
        <f>'D1_01_3c - Požárně bezpeč...'!P124</f>
        <v>0</v>
      </c>
      <c r="AV97" s="107">
        <f>'D1_01_3c - Požárně bezpeč...'!J35</f>
        <v>0</v>
      </c>
      <c r="AW97" s="107">
        <f>'D1_01_3c - Požárně bezpeč...'!J36</f>
        <v>0</v>
      </c>
      <c r="AX97" s="107">
        <f>'D1_01_3c - Požárně bezpeč...'!J37</f>
        <v>0</v>
      </c>
      <c r="AY97" s="107">
        <f>'D1_01_3c - Požárně bezpeč...'!J38</f>
        <v>0</v>
      </c>
      <c r="AZ97" s="107">
        <f>'D1_01_3c - Požárně bezpeč...'!F35</f>
        <v>0</v>
      </c>
      <c r="BA97" s="107">
        <f>'D1_01_3c - Požárně bezpeč...'!F36</f>
        <v>0</v>
      </c>
      <c r="BB97" s="107">
        <f>'D1_01_3c - Požárně bezpeč...'!F37</f>
        <v>0</v>
      </c>
      <c r="BC97" s="107">
        <f>'D1_01_3c - Požárně bezpeč...'!F38</f>
        <v>0</v>
      </c>
      <c r="BD97" s="109">
        <f>'D1_01_3c - Požárně bezpeč...'!F39</f>
        <v>0</v>
      </c>
      <c r="BT97" s="110" t="s">
        <v>84</v>
      </c>
      <c r="BV97" s="110" t="s">
        <v>77</v>
      </c>
      <c r="BW97" s="110" t="s">
        <v>92</v>
      </c>
      <c r="BX97" s="110" t="s">
        <v>83</v>
      </c>
      <c r="CL97" s="110" t="s">
        <v>1</v>
      </c>
    </row>
    <row r="98" spans="1:91" s="4" customFormat="1" ht="16.5" customHeight="1">
      <c r="A98" s="103" t="s">
        <v>85</v>
      </c>
      <c r="B98" s="58"/>
      <c r="C98" s="104"/>
      <c r="D98" s="104"/>
      <c r="E98" s="263" t="s">
        <v>93</v>
      </c>
      <c r="F98" s="263"/>
      <c r="G98" s="263"/>
      <c r="H98" s="263"/>
      <c r="I98" s="263"/>
      <c r="J98" s="104"/>
      <c r="K98" s="263" t="s">
        <v>94</v>
      </c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88">
        <f>'D1_01_4a - Vytápění'!J32</f>
        <v>0</v>
      </c>
      <c r="AH98" s="289"/>
      <c r="AI98" s="289"/>
      <c r="AJ98" s="289"/>
      <c r="AK98" s="289"/>
      <c r="AL98" s="289"/>
      <c r="AM98" s="289"/>
      <c r="AN98" s="288">
        <f t="shared" si="0"/>
        <v>0</v>
      </c>
      <c r="AO98" s="289"/>
      <c r="AP98" s="289"/>
      <c r="AQ98" s="105" t="s">
        <v>88</v>
      </c>
      <c r="AR98" s="60"/>
      <c r="AS98" s="106">
        <v>0</v>
      </c>
      <c r="AT98" s="107">
        <f t="shared" si="1"/>
        <v>0</v>
      </c>
      <c r="AU98" s="108">
        <f>'D1_01_4a - Vytápění'!P135</f>
        <v>0</v>
      </c>
      <c r="AV98" s="107">
        <f>'D1_01_4a - Vytápění'!J35</f>
        <v>0</v>
      </c>
      <c r="AW98" s="107">
        <f>'D1_01_4a - Vytápění'!J36</f>
        <v>0</v>
      </c>
      <c r="AX98" s="107">
        <f>'D1_01_4a - Vytápění'!J37</f>
        <v>0</v>
      </c>
      <c r="AY98" s="107">
        <f>'D1_01_4a - Vytápění'!J38</f>
        <v>0</v>
      </c>
      <c r="AZ98" s="107">
        <f>'D1_01_4a - Vytápění'!F35</f>
        <v>0</v>
      </c>
      <c r="BA98" s="107">
        <f>'D1_01_4a - Vytápění'!F36</f>
        <v>0</v>
      </c>
      <c r="BB98" s="107">
        <f>'D1_01_4a - Vytápění'!F37</f>
        <v>0</v>
      </c>
      <c r="BC98" s="107">
        <f>'D1_01_4a - Vytápění'!F38</f>
        <v>0</v>
      </c>
      <c r="BD98" s="109">
        <f>'D1_01_4a - Vytápění'!F39</f>
        <v>0</v>
      </c>
      <c r="BT98" s="110" t="s">
        <v>84</v>
      </c>
      <c r="BV98" s="110" t="s">
        <v>77</v>
      </c>
      <c r="BW98" s="110" t="s">
        <v>95</v>
      </c>
      <c r="BX98" s="110" t="s">
        <v>83</v>
      </c>
      <c r="CL98" s="110" t="s">
        <v>1</v>
      </c>
    </row>
    <row r="99" spans="1:91" s="4" customFormat="1" ht="16.5" customHeight="1">
      <c r="A99" s="103" t="s">
        <v>85</v>
      </c>
      <c r="B99" s="58"/>
      <c r="C99" s="104"/>
      <c r="D99" s="104"/>
      <c r="E99" s="263" t="s">
        <v>96</v>
      </c>
      <c r="F99" s="263"/>
      <c r="G99" s="263"/>
      <c r="H99" s="263"/>
      <c r="I99" s="263"/>
      <c r="J99" s="104"/>
      <c r="K99" s="263" t="s">
        <v>97</v>
      </c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88">
        <f>'D1_01_4b - Chlazení'!J32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105" t="s">
        <v>88</v>
      </c>
      <c r="AR99" s="60"/>
      <c r="AS99" s="106">
        <v>0</v>
      </c>
      <c r="AT99" s="107">
        <f t="shared" si="1"/>
        <v>0</v>
      </c>
      <c r="AU99" s="108">
        <f>'D1_01_4b - Chlazení'!P130</f>
        <v>0</v>
      </c>
      <c r="AV99" s="107">
        <f>'D1_01_4b - Chlazení'!J35</f>
        <v>0</v>
      </c>
      <c r="AW99" s="107">
        <f>'D1_01_4b - Chlazení'!J36</f>
        <v>0</v>
      </c>
      <c r="AX99" s="107">
        <f>'D1_01_4b - Chlazení'!J37</f>
        <v>0</v>
      </c>
      <c r="AY99" s="107">
        <f>'D1_01_4b - Chlazení'!J38</f>
        <v>0</v>
      </c>
      <c r="AZ99" s="107">
        <f>'D1_01_4b - Chlazení'!F35</f>
        <v>0</v>
      </c>
      <c r="BA99" s="107">
        <f>'D1_01_4b - Chlazení'!F36</f>
        <v>0</v>
      </c>
      <c r="BB99" s="107">
        <f>'D1_01_4b - Chlazení'!F37</f>
        <v>0</v>
      </c>
      <c r="BC99" s="107">
        <f>'D1_01_4b - Chlazení'!F38</f>
        <v>0</v>
      </c>
      <c r="BD99" s="109">
        <f>'D1_01_4b - Chlazení'!F39</f>
        <v>0</v>
      </c>
      <c r="BT99" s="110" t="s">
        <v>84</v>
      </c>
      <c r="BV99" s="110" t="s">
        <v>77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63" t="s">
        <v>99</v>
      </c>
      <c r="F100" s="263"/>
      <c r="G100" s="263"/>
      <c r="H100" s="263"/>
      <c r="I100" s="263"/>
      <c r="J100" s="104"/>
      <c r="K100" s="263" t="s">
        <v>100</v>
      </c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88">
        <f>'D1_01_4c - Vzduchotechnika'!J32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'D1_01_4c - Vzduchotechnika'!P124</f>
        <v>0</v>
      </c>
      <c r="AV100" s="107">
        <f>'D1_01_4c - Vzduchotechnika'!J35</f>
        <v>0</v>
      </c>
      <c r="AW100" s="107">
        <f>'D1_01_4c - Vzduchotechnika'!J36</f>
        <v>0</v>
      </c>
      <c r="AX100" s="107">
        <f>'D1_01_4c - Vzduchotechnika'!J37</f>
        <v>0</v>
      </c>
      <c r="AY100" s="107">
        <f>'D1_01_4c - Vzduchotechnika'!J38</f>
        <v>0</v>
      </c>
      <c r="AZ100" s="107">
        <f>'D1_01_4c - Vzduchotechnika'!F35</f>
        <v>0</v>
      </c>
      <c r="BA100" s="107">
        <f>'D1_01_4c - Vzduchotechnika'!F36</f>
        <v>0</v>
      </c>
      <c r="BB100" s="107">
        <f>'D1_01_4c - Vzduchotechnika'!F37</f>
        <v>0</v>
      </c>
      <c r="BC100" s="107">
        <f>'D1_01_4c - Vzduchotechnika'!F38</f>
        <v>0</v>
      </c>
      <c r="BD100" s="109">
        <f>'D1_01_4c - Vzduchotechnika'!F39</f>
        <v>0</v>
      </c>
      <c r="BT100" s="110" t="s">
        <v>84</v>
      </c>
      <c r="BV100" s="110" t="s">
        <v>77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63" t="s">
        <v>102</v>
      </c>
      <c r="F101" s="263"/>
      <c r="G101" s="263"/>
      <c r="H101" s="263"/>
      <c r="I101" s="263"/>
      <c r="J101" s="104"/>
      <c r="K101" s="263" t="s">
        <v>103</v>
      </c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88">
        <f>'D1_01_4d - Měření a regulace'!J32</f>
        <v>0</v>
      </c>
      <c r="AH101" s="289"/>
      <c r="AI101" s="289"/>
      <c r="AJ101" s="289"/>
      <c r="AK101" s="289"/>
      <c r="AL101" s="289"/>
      <c r="AM101" s="289"/>
      <c r="AN101" s="288">
        <f t="shared" si="0"/>
        <v>0</v>
      </c>
      <c r="AO101" s="289"/>
      <c r="AP101" s="289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'D1_01_4d - Měření a regulace'!P125</f>
        <v>0</v>
      </c>
      <c r="AV101" s="107">
        <f>'D1_01_4d - Měření a regulace'!J35</f>
        <v>0</v>
      </c>
      <c r="AW101" s="107">
        <f>'D1_01_4d - Měření a regulace'!J36</f>
        <v>0</v>
      </c>
      <c r="AX101" s="107">
        <f>'D1_01_4d - Měření a regulace'!J37</f>
        <v>0</v>
      </c>
      <c r="AY101" s="107">
        <f>'D1_01_4d - Měření a regulace'!J38</f>
        <v>0</v>
      </c>
      <c r="AZ101" s="107">
        <f>'D1_01_4d - Měření a regulace'!F35</f>
        <v>0</v>
      </c>
      <c r="BA101" s="107">
        <f>'D1_01_4d - Měření a regulace'!F36</f>
        <v>0</v>
      </c>
      <c r="BB101" s="107">
        <f>'D1_01_4d - Měření a regulace'!F37</f>
        <v>0</v>
      </c>
      <c r="BC101" s="107">
        <f>'D1_01_4d - Měření a regulace'!F38</f>
        <v>0</v>
      </c>
      <c r="BD101" s="109">
        <f>'D1_01_4d - Měření a regulace'!F39</f>
        <v>0</v>
      </c>
      <c r="BT101" s="110" t="s">
        <v>84</v>
      </c>
      <c r="BV101" s="110" t="s">
        <v>77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63" t="s">
        <v>105</v>
      </c>
      <c r="F102" s="263"/>
      <c r="G102" s="263"/>
      <c r="H102" s="263"/>
      <c r="I102" s="263"/>
      <c r="J102" s="104"/>
      <c r="K102" s="263" t="s">
        <v>106</v>
      </c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88">
        <f>'D1_01_4e - Zdravotně tech...'!J32</f>
        <v>0</v>
      </c>
      <c r="AH102" s="289"/>
      <c r="AI102" s="289"/>
      <c r="AJ102" s="289"/>
      <c r="AK102" s="289"/>
      <c r="AL102" s="289"/>
      <c r="AM102" s="289"/>
      <c r="AN102" s="288">
        <f t="shared" si="0"/>
        <v>0</v>
      </c>
      <c r="AO102" s="289"/>
      <c r="AP102" s="289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'D1_01_4e - Zdravotně tech...'!P127</f>
        <v>0</v>
      </c>
      <c r="AV102" s="107">
        <f>'D1_01_4e - Zdravotně tech...'!J35</f>
        <v>0</v>
      </c>
      <c r="AW102" s="107">
        <f>'D1_01_4e - Zdravotně tech...'!J36</f>
        <v>0</v>
      </c>
      <c r="AX102" s="107">
        <f>'D1_01_4e - Zdravotně tech...'!J37</f>
        <v>0</v>
      </c>
      <c r="AY102" s="107">
        <f>'D1_01_4e - Zdravotně tech...'!J38</f>
        <v>0</v>
      </c>
      <c r="AZ102" s="107">
        <f>'D1_01_4e - Zdravotně tech...'!F35</f>
        <v>0</v>
      </c>
      <c r="BA102" s="107">
        <f>'D1_01_4e - Zdravotně tech...'!F36</f>
        <v>0</v>
      </c>
      <c r="BB102" s="107">
        <f>'D1_01_4e - Zdravotně tech...'!F37</f>
        <v>0</v>
      </c>
      <c r="BC102" s="107">
        <f>'D1_01_4e - Zdravotně tech...'!F38</f>
        <v>0</v>
      </c>
      <c r="BD102" s="109">
        <f>'D1_01_4e - Zdravotně tech...'!F39</f>
        <v>0</v>
      </c>
      <c r="BT102" s="110" t="s">
        <v>84</v>
      </c>
      <c r="BV102" s="110" t="s">
        <v>77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>
      <c r="A103" s="103" t="s">
        <v>85</v>
      </c>
      <c r="B103" s="58"/>
      <c r="C103" s="104"/>
      <c r="D103" s="104"/>
      <c r="E103" s="263" t="s">
        <v>108</v>
      </c>
      <c r="F103" s="263"/>
      <c r="G103" s="263"/>
      <c r="H103" s="263"/>
      <c r="I103" s="263"/>
      <c r="J103" s="104"/>
      <c r="K103" s="263" t="s">
        <v>109</v>
      </c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88">
        <f>'D1_01_4g - Silnoproudá el...'!J32</f>
        <v>0</v>
      </c>
      <c r="AH103" s="289"/>
      <c r="AI103" s="289"/>
      <c r="AJ103" s="289"/>
      <c r="AK103" s="289"/>
      <c r="AL103" s="289"/>
      <c r="AM103" s="289"/>
      <c r="AN103" s="288">
        <f t="shared" si="0"/>
        <v>0</v>
      </c>
      <c r="AO103" s="289"/>
      <c r="AP103" s="289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'D1_01_4g - Silnoproudá el...'!P130</f>
        <v>0</v>
      </c>
      <c r="AV103" s="107">
        <f>'D1_01_4g - Silnoproudá el...'!J35</f>
        <v>0</v>
      </c>
      <c r="AW103" s="107">
        <f>'D1_01_4g - Silnoproudá el...'!J36</f>
        <v>0</v>
      </c>
      <c r="AX103" s="107">
        <f>'D1_01_4g - Silnoproudá el...'!J37</f>
        <v>0</v>
      </c>
      <c r="AY103" s="107">
        <f>'D1_01_4g - Silnoproudá el...'!J38</f>
        <v>0</v>
      </c>
      <c r="AZ103" s="107">
        <f>'D1_01_4g - Silnoproudá el...'!F35</f>
        <v>0</v>
      </c>
      <c r="BA103" s="107">
        <f>'D1_01_4g - Silnoproudá el...'!F36</f>
        <v>0</v>
      </c>
      <c r="BB103" s="107">
        <f>'D1_01_4g - Silnoproudá el...'!F37</f>
        <v>0</v>
      </c>
      <c r="BC103" s="107">
        <f>'D1_01_4g - Silnoproudá el...'!F38</f>
        <v>0</v>
      </c>
      <c r="BD103" s="109">
        <f>'D1_01_4g - Silnoproudá el...'!F39</f>
        <v>0</v>
      </c>
      <c r="BT103" s="110" t="s">
        <v>84</v>
      </c>
      <c r="BV103" s="110" t="s">
        <v>77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63" t="s">
        <v>111</v>
      </c>
      <c r="F104" s="263"/>
      <c r="G104" s="263"/>
      <c r="H104" s="263"/>
      <c r="I104" s="263"/>
      <c r="J104" s="104"/>
      <c r="K104" s="263" t="s">
        <v>112</v>
      </c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88">
        <f>'D1_01_4h1 - Slaboproudá e...'!J32</f>
        <v>0</v>
      </c>
      <c r="AH104" s="289"/>
      <c r="AI104" s="289"/>
      <c r="AJ104" s="289"/>
      <c r="AK104" s="289"/>
      <c r="AL104" s="289"/>
      <c r="AM104" s="289"/>
      <c r="AN104" s="288">
        <f t="shared" si="0"/>
        <v>0</v>
      </c>
      <c r="AO104" s="289"/>
      <c r="AP104" s="289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'D1_01_4h1 - Slaboproudá e...'!P129</f>
        <v>0</v>
      </c>
      <c r="AV104" s="107">
        <f>'D1_01_4h1 - Slaboproudá e...'!J35</f>
        <v>0</v>
      </c>
      <c r="AW104" s="107">
        <f>'D1_01_4h1 - Slaboproudá e...'!J36</f>
        <v>0</v>
      </c>
      <c r="AX104" s="107">
        <f>'D1_01_4h1 - Slaboproudá e...'!J37</f>
        <v>0</v>
      </c>
      <c r="AY104" s="107">
        <f>'D1_01_4h1 - Slaboproudá e...'!J38</f>
        <v>0</v>
      </c>
      <c r="AZ104" s="107">
        <f>'D1_01_4h1 - Slaboproudá e...'!F35</f>
        <v>0</v>
      </c>
      <c r="BA104" s="107">
        <f>'D1_01_4h1 - Slaboproudá e...'!F36</f>
        <v>0</v>
      </c>
      <c r="BB104" s="107">
        <f>'D1_01_4h1 - Slaboproudá e...'!F37</f>
        <v>0</v>
      </c>
      <c r="BC104" s="107">
        <f>'D1_01_4h1 - Slaboproudá e...'!F38</f>
        <v>0</v>
      </c>
      <c r="BD104" s="109">
        <f>'D1_01_4h1 - Slaboproudá e...'!F39</f>
        <v>0</v>
      </c>
      <c r="BT104" s="110" t="s">
        <v>84</v>
      </c>
      <c r="BV104" s="110" t="s">
        <v>77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63" t="s">
        <v>114</v>
      </c>
      <c r="F105" s="263"/>
      <c r="G105" s="263"/>
      <c r="H105" s="263"/>
      <c r="I105" s="263"/>
      <c r="J105" s="104"/>
      <c r="K105" s="263" t="s">
        <v>115</v>
      </c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88">
        <f>'D1_01_4h3 - Elektrická po...'!J32</f>
        <v>0</v>
      </c>
      <c r="AH105" s="289"/>
      <c r="AI105" s="289"/>
      <c r="AJ105" s="289"/>
      <c r="AK105" s="289"/>
      <c r="AL105" s="289"/>
      <c r="AM105" s="289"/>
      <c r="AN105" s="288">
        <f t="shared" si="0"/>
        <v>0</v>
      </c>
      <c r="AO105" s="289"/>
      <c r="AP105" s="289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'D1_01_4h3 - Elektrická po...'!P122</f>
        <v>0</v>
      </c>
      <c r="AV105" s="107">
        <f>'D1_01_4h3 - Elektrická po...'!J35</f>
        <v>0</v>
      </c>
      <c r="AW105" s="107">
        <f>'D1_01_4h3 - Elektrická po...'!J36</f>
        <v>0</v>
      </c>
      <c r="AX105" s="107">
        <f>'D1_01_4h3 - Elektrická po...'!J37</f>
        <v>0</v>
      </c>
      <c r="AY105" s="107">
        <f>'D1_01_4h3 - Elektrická po...'!J38</f>
        <v>0</v>
      </c>
      <c r="AZ105" s="107">
        <f>'D1_01_4h3 - Elektrická po...'!F35</f>
        <v>0</v>
      </c>
      <c r="BA105" s="107">
        <f>'D1_01_4h3 - Elektrická po...'!F36</f>
        <v>0</v>
      </c>
      <c r="BB105" s="107">
        <f>'D1_01_4h3 - Elektrická po...'!F37</f>
        <v>0</v>
      </c>
      <c r="BC105" s="107">
        <f>'D1_01_4h3 - Elektrická po...'!F38</f>
        <v>0</v>
      </c>
      <c r="BD105" s="109">
        <f>'D1_01_4h3 - Elektrická po...'!F39</f>
        <v>0</v>
      </c>
      <c r="BT105" s="110" t="s">
        <v>84</v>
      </c>
      <c r="BV105" s="110" t="s">
        <v>77</v>
      </c>
      <c r="BW105" s="110" t="s">
        <v>116</v>
      </c>
      <c r="BX105" s="110" t="s">
        <v>83</v>
      </c>
      <c r="CL105" s="110" t="s">
        <v>1</v>
      </c>
    </row>
    <row r="106" spans="1:91" s="7" customFormat="1" ht="16.5" customHeight="1">
      <c r="A106" s="103" t="s">
        <v>85</v>
      </c>
      <c r="B106" s="93"/>
      <c r="C106" s="94"/>
      <c r="D106" s="262" t="s">
        <v>117</v>
      </c>
      <c r="E106" s="262"/>
      <c r="F106" s="262"/>
      <c r="G106" s="262"/>
      <c r="H106" s="262"/>
      <c r="I106" s="95"/>
      <c r="J106" s="262" t="s">
        <v>118</v>
      </c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97">
        <f>'OVN - Ostatní a vedlejší ...'!J30</f>
        <v>0</v>
      </c>
      <c r="AH106" s="292"/>
      <c r="AI106" s="292"/>
      <c r="AJ106" s="292"/>
      <c r="AK106" s="292"/>
      <c r="AL106" s="292"/>
      <c r="AM106" s="292"/>
      <c r="AN106" s="297">
        <f t="shared" si="0"/>
        <v>0</v>
      </c>
      <c r="AO106" s="292"/>
      <c r="AP106" s="292"/>
      <c r="AQ106" s="96" t="s">
        <v>81</v>
      </c>
      <c r="AR106" s="97"/>
      <c r="AS106" s="111">
        <v>0</v>
      </c>
      <c r="AT106" s="112">
        <f t="shared" si="1"/>
        <v>0</v>
      </c>
      <c r="AU106" s="113">
        <f>'OVN - Ostatní a vedlejší ...'!P121</f>
        <v>0</v>
      </c>
      <c r="AV106" s="112">
        <f>'OVN - Ostatní a vedlejší ...'!J33</f>
        <v>0</v>
      </c>
      <c r="AW106" s="112">
        <f>'OVN - Ostatní a vedlejší ...'!J34</f>
        <v>0</v>
      </c>
      <c r="AX106" s="112">
        <f>'OVN - Ostatní a vedlejší ...'!J35</f>
        <v>0</v>
      </c>
      <c r="AY106" s="112">
        <f>'OVN - Ostatní a vedlejší ...'!J36</f>
        <v>0</v>
      </c>
      <c r="AZ106" s="112">
        <f>'OVN - Ostatní a vedlejší ...'!F33</f>
        <v>0</v>
      </c>
      <c r="BA106" s="112">
        <f>'OVN - Ostatní a vedlejší ...'!F34</f>
        <v>0</v>
      </c>
      <c r="BB106" s="112">
        <f>'OVN - Ostatní a vedlejší ...'!F35</f>
        <v>0</v>
      </c>
      <c r="BC106" s="112">
        <f>'OVN - Ostatní a vedlejší ...'!F36</f>
        <v>0</v>
      </c>
      <c r="BD106" s="114">
        <f>'OVN - Ostatní a vedlejší ...'!F37</f>
        <v>0</v>
      </c>
      <c r="BT106" s="102" t="s">
        <v>82</v>
      </c>
      <c r="BV106" s="102" t="s">
        <v>77</v>
      </c>
      <c r="BW106" s="102" t="s">
        <v>119</v>
      </c>
      <c r="BX106" s="102" t="s">
        <v>5</v>
      </c>
      <c r="CL106" s="102" t="s">
        <v>1</v>
      </c>
      <c r="CM106" s="102" t="s">
        <v>84</v>
      </c>
    </row>
    <row r="107" spans="1:91" s="2" customFormat="1" ht="30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9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9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39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</sheetData>
  <sheetProtection algorithmName="SHA-512" hashValue="gI/ssHH//YyGwum9AWeb8CDpEUYFbdMGfo/0bet8HRMs+IJuog1qV0Py2VkzU8qstKXuN3HlFdKRNPKdhdDwiw==" saltValue="lXynvm86nOrj+l6Gn3KtJXuQwAmvBVMNLY71kaRJrYWt/tBZZm6OKsgxjkyqA/q4KP9Wg7r8fr8GmmX/UX+obA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D106:H106"/>
    <mergeCell ref="J106:AF106"/>
    <mergeCell ref="AG94:AM94"/>
    <mergeCell ref="AG104:AM104"/>
    <mergeCell ref="AN104:AP104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D1_01_1-D03 - Stavební - ...'!C2" display="/"/>
    <hyperlink ref="A97" location="'D1_01_3c - Požárně bezpeč...'!C2" display="/"/>
    <hyperlink ref="A98" location="'D1_01_4a - Vytápění'!C2" display="/"/>
    <hyperlink ref="A99" location="'D1_01_4b - Chlazení'!C2" display="/"/>
    <hyperlink ref="A100" location="'D1_01_4c - Vzduchotechnika'!C2" display="/"/>
    <hyperlink ref="A101" location="'D1_01_4d - Měření a regulace'!C2" display="/"/>
    <hyperlink ref="A102" location="'D1_01_4e - Zdravotně tech...'!C2" display="/"/>
    <hyperlink ref="A103" location="'D1_01_4g - Silnoproudá el...'!C2" display="/"/>
    <hyperlink ref="A104" location="'D1_01_4h1 - Slaboproudá e...'!C2" display="/"/>
    <hyperlink ref="A105" location="'D1_01_4h3 - Elektrická po...'!C2" display="/"/>
    <hyperlink ref="A106" location="'OVN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89</v>
      </c>
      <c r="AZ2" s="115" t="s">
        <v>120</v>
      </c>
      <c r="BA2" s="115" t="s">
        <v>121</v>
      </c>
      <c r="BB2" s="115" t="s">
        <v>122</v>
      </c>
      <c r="BC2" s="115" t="s">
        <v>123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124</v>
      </c>
      <c r="BA3" s="115" t="s">
        <v>125</v>
      </c>
      <c r="BB3" s="115" t="s">
        <v>122</v>
      </c>
      <c r="BC3" s="115" t="s">
        <v>126</v>
      </c>
      <c r="BD3" s="115" t="s">
        <v>84</v>
      </c>
    </row>
    <row r="4" spans="1:5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  <c r="AZ4" s="115" t="s">
        <v>128</v>
      </c>
      <c r="BA4" s="115" t="s">
        <v>129</v>
      </c>
      <c r="BB4" s="115" t="s">
        <v>122</v>
      </c>
      <c r="BC4" s="115" t="s">
        <v>130</v>
      </c>
      <c r="BD4" s="115" t="s">
        <v>84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0" t="s">
        <v>16</v>
      </c>
      <c r="L6" s="20"/>
    </row>
    <row r="7" spans="1:5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56" s="1" customFormat="1" ht="12" customHeight="1">
      <c r="B8" s="20"/>
      <c r="D8" s="120" t="s">
        <v>131</v>
      </c>
      <c r="L8" s="20"/>
    </row>
    <row r="9" spans="1:5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08" t="s">
        <v>134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33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ROUND(J148,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ROUND((SUM(BE148:BE2361)),  2)</f>
        <v>0</v>
      </c>
      <c r="G35" s="34"/>
      <c r="H35" s="34"/>
      <c r="I35" s="131">
        <v>0.21</v>
      </c>
      <c r="J35" s="130">
        <f>ROUND(((SUM(BE148:BE2361))*I35),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ROUND((SUM(BF148:BF2361)),  2)</f>
        <v>0</v>
      </c>
      <c r="G36" s="34"/>
      <c r="H36" s="34"/>
      <c r="I36" s="131">
        <v>0.15</v>
      </c>
      <c r="J36" s="130">
        <f>ROUND(((SUM(BF148:BF2361))*I36),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ROUND((SUM(BG148:BG2361)),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ROUND((SUM(BH148:BH2361)),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ROUND((SUM(BI148:BI2361)),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D1_01_1-D03 - Stavební - Dotazy 2021-06-21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J148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141</v>
      </c>
      <c r="E99" s="157"/>
      <c r="F99" s="157"/>
      <c r="G99" s="157"/>
      <c r="H99" s="157"/>
      <c r="I99" s="157"/>
      <c r="J99" s="158">
        <f>J149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142</v>
      </c>
      <c r="E100" s="162"/>
      <c r="F100" s="162"/>
      <c r="G100" s="162"/>
      <c r="H100" s="162"/>
      <c r="I100" s="162"/>
      <c r="J100" s="163">
        <f>J150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143</v>
      </c>
      <c r="E101" s="162"/>
      <c r="F101" s="162"/>
      <c r="G101" s="162"/>
      <c r="H101" s="162"/>
      <c r="I101" s="162"/>
      <c r="J101" s="163">
        <f>J338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144</v>
      </c>
      <c r="E102" s="162"/>
      <c r="F102" s="162"/>
      <c r="G102" s="162"/>
      <c r="H102" s="162"/>
      <c r="I102" s="162"/>
      <c r="J102" s="163">
        <f>J339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145</v>
      </c>
      <c r="E103" s="162"/>
      <c r="F103" s="162"/>
      <c r="G103" s="162"/>
      <c r="H103" s="162"/>
      <c r="I103" s="162"/>
      <c r="J103" s="163">
        <f>J585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146</v>
      </c>
      <c r="E104" s="162"/>
      <c r="F104" s="162"/>
      <c r="G104" s="162"/>
      <c r="H104" s="162"/>
      <c r="I104" s="162"/>
      <c r="J104" s="163">
        <f>J670</f>
        <v>0</v>
      </c>
      <c r="K104" s="104"/>
      <c r="L104" s="164"/>
    </row>
    <row r="105" spans="1:47" s="10" customFormat="1" ht="14.85" customHeight="1">
      <c r="B105" s="160"/>
      <c r="C105" s="104"/>
      <c r="D105" s="161" t="s">
        <v>147</v>
      </c>
      <c r="E105" s="162"/>
      <c r="F105" s="162"/>
      <c r="G105" s="162"/>
      <c r="H105" s="162"/>
      <c r="I105" s="162"/>
      <c r="J105" s="163">
        <f>J671</f>
        <v>0</v>
      </c>
      <c r="K105" s="104"/>
      <c r="L105" s="164"/>
    </row>
    <row r="106" spans="1:47" s="10" customFormat="1" ht="14.85" customHeight="1">
      <c r="B106" s="160"/>
      <c r="C106" s="104"/>
      <c r="D106" s="161" t="s">
        <v>148</v>
      </c>
      <c r="E106" s="162"/>
      <c r="F106" s="162"/>
      <c r="G106" s="162"/>
      <c r="H106" s="162"/>
      <c r="I106" s="162"/>
      <c r="J106" s="163">
        <f>J685</f>
        <v>0</v>
      </c>
      <c r="K106" s="104"/>
      <c r="L106" s="164"/>
    </row>
    <row r="107" spans="1:47" s="10" customFormat="1" ht="14.85" customHeight="1">
      <c r="B107" s="160"/>
      <c r="C107" s="104"/>
      <c r="D107" s="161" t="s">
        <v>149</v>
      </c>
      <c r="E107" s="162"/>
      <c r="F107" s="162"/>
      <c r="G107" s="162"/>
      <c r="H107" s="162"/>
      <c r="I107" s="162"/>
      <c r="J107" s="163">
        <f>J693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150</v>
      </c>
      <c r="E108" s="162"/>
      <c r="F108" s="162"/>
      <c r="G108" s="162"/>
      <c r="H108" s="162"/>
      <c r="I108" s="162"/>
      <c r="J108" s="163">
        <f>J902</f>
        <v>0</v>
      </c>
      <c r="K108" s="104"/>
      <c r="L108" s="164"/>
    </row>
    <row r="109" spans="1:47" s="9" customFormat="1" ht="24.95" customHeight="1">
      <c r="B109" s="154"/>
      <c r="C109" s="155"/>
      <c r="D109" s="156" t="s">
        <v>151</v>
      </c>
      <c r="E109" s="157"/>
      <c r="F109" s="157"/>
      <c r="G109" s="157"/>
      <c r="H109" s="157"/>
      <c r="I109" s="157"/>
      <c r="J109" s="158">
        <f>J914</f>
        <v>0</v>
      </c>
      <c r="K109" s="155"/>
      <c r="L109" s="159"/>
    </row>
    <row r="110" spans="1:47" s="10" customFormat="1" ht="19.899999999999999" customHeight="1">
      <c r="B110" s="160"/>
      <c r="C110" s="104"/>
      <c r="D110" s="161" t="s">
        <v>152</v>
      </c>
      <c r="E110" s="162"/>
      <c r="F110" s="162"/>
      <c r="G110" s="162"/>
      <c r="H110" s="162"/>
      <c r="I110" s="162"/>
      <c r="J110" s="163">
        <f>J915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153</v>
      </c>
      <c r="E111" s="162"/>
      <c r="F111" s="162"/>
      <c r="G111" s="162"/>
      <c r="H111" s="162"/>
      <c r="I111" s="162"/>
      <c r="J111" s="163">
        <f>J1007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154</v>
      </c>
      <c r="E112" s="162"/>
      <c r="F112" s="162"/>
      <c r="G112" s="162"/>
      <c r="H112" s="162"/>
      <c r="I112" s="162"/>
      <c r="J112" s="163">
        <f>J1228</f>
        <v>0</v>
      </c>
      <c r="K112" s="104"/>
      <c r="L112" s="164"/>
    </row>
    <row r="113" spans="1:31" s="10" customFormat="1" ht="19.899999999999999" customHeight="1">
      <c r="B113" s="160"/>
      <c r="C113" s="104"/>
      <c r="D113" s="161" t="s">
        <v>155</v>
      </c>
      <c r="E113" s="162"/>
      <c r="F113" s="162"/>
      <c r="G113" s="162"/>
      <c r="H113" s="162"/>
      <c r="I113" s="162"/>
      <c r="J113" s="163">
        <f>J1397</f>
        <v>0</v>
      </c>
      <c r="K113" s="104"/>
      <c r="L113" s="164"/>
    </row>
    <row r="114" spans="1:31" s="10" customFormat="1" ht="14.85" customHeight="1">
      <c r="B114" s="160"/>
      <c r="C114" s="104"/>
      <c r="D114" s="161" t="s">
        <v>156</v>
      </c>
      <c r="E114" s="162"/>
      <c r="F114" s="162"/>
      <c r="G114" s="162"/>
      <c r="H114" s="162"/>
      <c r="I114" s="162"/>
      <c r="J114" s="163">
        <f>J1399</f>
        <v>0</v>
      </c>
      <c r="K114" s="104"/>
      <c r="L114" s="164"/>
    </row>
    <row r="115" spans="1:31" s="10" customFormat="1" ht="14.85" customHeight="1">
      <c r="B115" s="160"/>
      <c r="C115" s="104"/>
      <c r="D115" s="161" t="s">
        <v>157</v>
      </c>
      <c r="E115" s="162"/>
      <c r="F115" s="162"/>
      <c r="G115" s="162"/>
      <c r="H115" s="162"/>
      <c r="I115" s="162"/>
      <c r="J115" s="163">
        <f>J1520</f>
        <v>0</v>
      </c>
      <c r="K115" s="104"/>
      <c r="L115" s="164"/>
    </row>
    <row r="116" spans="1:31" s="10" customFormat="1" ht="19.899999999999999" customHeight="1">
      <c r="B116" s="160"/>
      <c r="C116" s="104"/>
      <c r="D116" s="161" t="s">
        <v>158</v>
      </c>
      <c r="E116" s="162"/>
      <c r="F116" s="162"/>
      <c r="G116" s="162"/>
      <c r="H116" s="162"/>
      <c r="I116" s="162"/>
      <c r="J116" s="163">
        <f>J1531</f>
        <v>0</v>
      </c>
      <c r="K116" s="104"/>
      <c r="L116" s="164"/>
    </row>
    <row r="117" spans="1:31" s="10" customFormat="1" ht="14.85" customHeight="1">
      <c r="B117" s="160"/>
      <c r="C117" s="104"/>
      <c r="D117" s="161" t="s">
        <v>159</v>
      </c>
      <c r="E117" s="162"/>
      <c r="F117" s="162"/>
      <c r="G117" s="162"/>
      <c r="H117" s="162"/>
      <c r="I117" s="162"/>
      <c r="J117" s="163">
        <f>J1533</f>
        <v>0</v>
      </c>
      <c r="K117" s="104"/>
      <c r="L117" s="164"/>
    </row>
    <row r="118" spans="1:31" s="10" customFormat="1" ht="14.85" customHeight="1">
      <c r="B118" s="160"/>
      <c r="C118" s="104"/>
      <c r="D118" s="161" t="s">
        <v>160</v>
      </c>
      <c r="E118" s="162"/>
      <c r="F118" s="162"/>
      <c r="G118" s="162"/>
      <c r="H118" s="162"/>
      <c r="I118" s="162"/>
      <c r="J118" s="163">
        <f>J1574</f>
        <v>0</v>
      </c>
      <c r="K118" s="104"/>
      <c r="L118" s="164"/>
    </row>
    <row r="119" spans="1:31" s="10" customFormat="1" ht="14.85" customHeight="1">
      <c r="B119" s="160"/>
      <c r="C119" s="104"/>
      <c r="D119" s="161" t="s">
        <v>161</v>
      </c>
      <c r="E119" s="162"/>
      <c r="F119" s="162"/>
      <c r="G119" s="162"/>
      <c r="H119" s="162"/>
      <c r="I119" s="162"/>
      <c r="J119" s="163">
        <f>J1585</f>
        <v>0</v>
      </c>
      <c r="K119" s="104"/>
      <c r="L119" s="164"/>
    </row>
    <row r="120" spans="1:31" s="10" customFormat="1" ht="14.85" customHeight="1">
      <c r="B120" s="160"/>
      <c r="C120" s="104"/>
      <c r="D120" s="161" t="s">
        <v>162</v>
      </c>
      <c r="E120" s="162"/>
      <c r="F120" s="162"/>
      <c r="G120" s="162"/>
      <c r="H120" s="162"/>
      <c r="I120" s="162"/>
      <c r="J120" s="163">
        <f>J1764</f>
        <v>0</v>
      </c>
      <c r="K120" s="104"/>
      <c r="L120" s="164"/>
    </row>
    <row r="121" spans="1:31" s="10" customFormat="1" ht="14.85" customHeight="1">
      <c r="B121" s="160"/>
      <c r="C121" s="104"/>
      <c r="D121" s="161" t="s">
        <v>163</v>
      </c>
      <c r="E121" s="162"/>
      <c r="F121" s="162"/>
      <c r="G121" s="162"/>
      <c r="H121" s="162"/>
      <c r="I121" s="162"/>
      <c r="J121" s="163">
        <f>J1770</f>
        <v>0</v>
      </c>
      <c r="K121" s="104"/>
      <c r="L121" s="164"/>
    </row>
    <row r="122" spans="1:31" s="10" customFormat="1" ht="19.899999999999999" customHeight="1">
      <c r="B122" s="160"/>
      <c r="C122" s="104"/>
      <c r="D122" s="161" t="s">
        <v>164</v>
      </c>
      <c r="E122" s="162"/>
      <c r="F122" s="162"/>
      <c r="G122" s="162"/>
      <c r="H122" s="162"/>
      <c r="I122" s="162"/>
      <c r="J122" s="163">
        <f>J1776</f>
        <v>0</v>
      </c>
      <c r="K122" s="104"/>
      <c r="L122" s="164"/>
    </row>
    <row r="123" spans="1:31" s="10" customFormat="1" ht="19.899999999999999" customHeight="1">
      <c r="B123" s="160"/>
      <c r="C123" s="104"/>
      <c r="D123" s="161" t="s">
        <v>165</v>
      </c>
      <c r="E123" s="162"/>
      <c r="F123" s="162"/>
      <c r="G123" s="162"/>
      <c r="H123" s="162"/>
      <c r="I123" s="162"/>
      <c r="J123" s="163">
        <f>J1905</f>
        <v>0</v>
      </c>
      <c r="K123" s="104"/>
      <c r="L123" s="164"/>
    </row>
    <row r="124" spans="1:31" s="10" customFormat="1" ht="19.899999999999999" customHeight="1">
      <c r="B124" s="160"/>
      <c r="C124" s="104"/>
      <c r="D124" s="161" t="s">
        <v>166</v>
      </c>
      <c r="E124" s="162"/>
      <c r="F124" s="162"/>
      <c r="G124" s="162"/>
      <c r="H124" s="162"/>
      <c r="I124" s="162"/>
      <c r="J124" s="163">
        <f>J2027</f>
        <v>0</v>
      </c>
      <c r="K124" s="104"/>
      <c r="L124" s="164"/>
    </row>
    <row r="125" spans="1:31" s="10" customFormat="1" ht="19.899999999999999" customHeight="1">
      <c r="B125" s="160"/>
      <c r="C125" s="104"/>
      <c r="D125" s="161" t="s">
        <v>167</v>
      </c>
      <c r="E125" s="162"/>
      <c r="F125" s="162"/>
      <c r="G125" s="162"/>
      <c r="H125" s="162"/>
      <c r="I125" s="162"/>
      <c r="J125" s="163">
        <f>J2226</f>
        <v>0</v>
      </c>
      <c r="K125" s="104"/>
      <c r="L125" s="164"/>
    </row>
    <row r="126" spans="1:31" s="10" customFormat="1" ht="19.899999999999999" customHeight="1">
      <c r="B126" s="160"/>
      <c r="C126" s="104"/>
      <c r="D126" s="161" t="s">
        <v>168</v>
      </c>
      <c r="E126" s="162"/>
      <c r="F126" s="162"/>
      <c r="G126" s="162"/>
      <c r="H126" s="162"/>
      <c r="I126" s="162"/>
      <c r="J126" s="163">
        <f>J2233</f>
        <v>0</v>
      </c>
      <c r="K126" s="104"/>
      <c r="L126" s="164"/>
    </row>
    <row r="127" spans="1:31" s="2" customFormat="1" ht="21.7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pans="1:31" s="2" customFormat="1" ht="6.95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24.95" customHeight="1">
      <c r="A133" s="34"/>
      <c r="B133" s="35"/>
      <c r="C133" s="23" t="s">
        <v>169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12" customHeight="1">
      <c r="A135" s="34"/>
      <c r="B135" s="35"/>
      <c r="C135" s="29" t="s">
        <v>16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6.25" customHeight="1">
      <c r="A136" s="34"/>
      <c r="B136" s="35"/>
      <c r="C136" s="36"/>
      <c r="D136" s="36"/>
      <c r="E136" s="312" t="str">
        <f>E7</f>
        <v>Nový pavilon Emergency, COS vč. JIP a nadzemní spojovací koridor se stávajícím pavilonem D – 3.NP</v>
      </c>
      <c r="F136" s="313"/>
      <c r="G136" s="313"/>
      <c r="H136" s="313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1" customFormat="1" ht="12" customHeight="1">
      <c r="B137" s="21"/>
      <c r="C137" s="29" t="s">
        <v>131</v>
      </c>
      <c r="D137" s="22"/>
      <c r="E137" s="22"/>
      <c r="F137" s="22"/>
      <c r="G137" s="22"/>
      <c r="H137" s="22"/>
      <c r="I137" s="22"/>
      <c r="J137" s="22"/>
      <c r="K137" s="22"/>
      <c r="L137" s="20"/>
    </row>
    <row r="138" spans="1:31" s="2" customFormat="1" ht="16.5" customHeight="1">
      <c r="A138" s="34"/>
      <c r="B138" s="35"/>
      <c r="C138" s="36"/>
      <c r="D138" s="36"/>
      <c r="E138" s="312" t="s">
        <v>132</v>
      </c>
      <c r="F138" s="314"/>
      <c r="G138" s="314"/>
      <c r="H138" s="314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2" customHeight="1">
      <c r="A139" s="34"/>
      <c r="B139" s="35"/>
      <c r="C139" s="29" t="s">
        <v>133</v>
      </c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6.5" customHeight="1">
      <c r="A140" s="34"/>
      <c r="B140" s="35"/>
      <c r="C140" s="36"/>
      <c r="D140" s="36"/>
      <c r="E140" s="265" t="str">
        <f>E11</f>
        <v>D1_01_1-D03 - Stavební - Dotazy 2021-06-21</v>
      </c>
      <c r="F140" s="314"/>
      <c r="G140" s="314"/>
      <c r="H140" s="314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20</v>
      </c>
      <c r="D142" s="36"/>
      <c r="E142" s="36"/>
      <c r="F142" s="27" t="str">
        <f>F14</f>
        <v>Chomutov</v>
      </c>
      <c r="G142" s="36"/>
      <c r="H142" s="36"/>
      <c r="I142" s="29" t="s">
        <v>22</v>
      </c>
      <c r="J142" s="66">
        <f>IF(J14="","",J14)</f>
        <v>44368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25.7" customHeight="1">
      <c r="A144" s="34"/>
      <c r="B144" s="35"/>
      <c r="C144" s="29" t="s">
        <v>23</v>
      </c>
      <c r="D144" s="36"/>
      <c r="E144" s="36"/>
      <c r="F144" s="27" t="str">
        <f>E17</f>
        <v>Krajská zdravotní a.s, Ústí nad Labem</v>
      </c>
      <c r="G144" s="36"/>
      <c r="H144" s="36"/>
      <c r="I144" s="29" t="s">
        <v>29</v>
      </c>
      <c r="J144" s="32" t="str">
        <f>E23</f>
        <v>Atelier Penta v.o.s., Mrštíkova 12, Jihlava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5.2" customHeight="1">
      <c r="A145" s="34"/>
      <c r="B145" s="35"/>
      <c r="C145" s="29" t="s">
        <v>27</v>
      </c>
      <c r="D145" s="36"/>
      <c r="E145" s="36"/>
      <c r="F145" s="27" t="str">
        <f>IF(E20="","",E20)</f>
        <v>Vyplň údaj</v>
      </c>
      <c r="G145" s="36"/>
      <c r="H145" s="36"/>
      <c r="I145" s="29" t="s">
        <v>32</v>
      </c>
      <c r="J145" s="32" t="str">
        <f>E26</f>
        <v>Ing. Avuk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10.3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11" customFormat="1" ht="29.25" customHeight="1">
      <c r="A147" s="165"/>
      <c r="B147" s="166"/>
      <c r="C147" s="167" t="s">
        <v>170</v>
      </c>
      <c r="D147" s="168" t="s">
        <v>60</v>
      </c>
      <c r="E147" s="168" t="s">
        <v>56</v>
      </c>
      <c r="F147" s="168" t="s">
        <v>57</v>
      </c>
      <c r="G147" s="168" t="s">
        <v>171</v>
      </c>
      <c r="H147" s="168" t="s">
        <v>172</v>
      </c>
      <c r="I147" s="168" t="s">
        <v>173</v>
      </c>
      <c r="J147" s="168" t="s">
        <v>138</v>
      </c>
      <c r="K147" s="169" t="s">
        <v>174</v>
      </c>
      <c r="L147" s="170"/>
      <c r="M147" s="75" t="s">
        <v>1</v>
      </c>
      <c r="N147" s="76" t="s">
        <v>39</v>
      </c>
      <c r="O147" s="76" t="s">
        <v>175</v>
      </c>
      <c r="P147" s="76" t="s">
        <v>176</v>
      </c>
      <c r="Q147" s="76" t="s">
        <v>177</v>
      </c>
      <c r="R147" s="76" t="s">
        <v>178</v>
      </c>
      <c r="S147" s="76" t="s">
        <v>179</v>
      </c>
      <c r="T147" s="77" t="s">
        <v>180</v>
      </c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1:65" s="2" customFormat="1" ht="22.9" customHeight="1">
      <c r="A148" s="34"/>
      <c r="B148" s="35"/>
      <c r="C148" s="82" t="s">
        <v>181</v>
      </c>
      <c r="D148" s="36"/>
      <c r="E148" s="36"/>
      <c r="F148" s="36"/>
      <c r="G148" s="36"/>
      <c r="H148" s="36"/>
      <c r="I148" s="36"/>
      <c r="J148" s="171">
        <f>BK148</f>
        <v>0</v>
      </c>
      <c r="K148" s="36"/>
      <c r="L148" s="39"/>
      <c r="M148" s="78"/>
      <c r="N148" s="172"/>
      <c r="O148" s="79"/>
      <c r="P148" s="173">
        <f>P149+P914</f>
        <v>0</v>
      </c>
      <c r="Q148" s="79"/>
      <c r="R148" s="173">
        <f>R149+R914</f>
        <v>417.62468593</v>
      </c>
      <c r="S148" s="79"/>
      <c r="T148" s="174">
        <f>T149+T914</f>
        <v>28.340800300000001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74</v>
      </c>
      <c r="AU148" s="17" t="s">
        <v>140</v>
      </c>
      <c r="BK148" s="175">
        <f>BK149+BK914</f>
        <v>0</v>
      </c>
    </row>
    <row r="149" spans="1:65" s="12" customFormat="1" ht="25.9" customHeight="1">
      <c r="B149" s="176"/>
      <c r="C149" s="177"/>
      <c r="D149" s="178" t="s">
        <v>74</v>
      </c>
      <c r="E149" s="179" t="s">
        <v>182</v>
      </c>
      <c r="F149" s="179" t="s">
        <v>183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P150+P338+P670</f>
        <v>0</v>
      </c>
      <c r="Q149" s="184"/>
      <c r="R149" s="185">
        <f>R150+R338+R670</f>
        <v>403.59877920000002</v>
      </c>
      <c r="S149" s="184"/>
      <c r="T149" s="186">
        <f>T150+T338+T670</f>
        <v>28.340800300000001</v>
      </c>
      <c r="AR149" s="187" t="s">
        <v>82</v>
      </c>
      <c r="AT149" s="188" t="s">
        <v>74</v>
      </c>
      <c r="AU149" s="188" t="s">
        <v>75</v>
      </c>
      <c r="AY149" s="187" t="s">
        <v>184</v>
      </c>
      <c r="BK149" s="189">
        <f>BK150+BK338+BK670</f>
        <v>0</v>
      </c>
    </row>
    <row r="150" spans="1:65" s="12" customFormat="1" ht="22.9" customHeight="1">
      <c r="B150" s="176"/>
      <c r="C150" s="177"/>
      <c r="D150" s="178" t="s">
        <v>74</v>
      </c>
      <c r="E150" s="190" t="s">
        <v>185</v>
      </c>
      <c r="F150" s="190" t="s">
        <v>186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SUM(P151:P337)</f>
        <v>0</v>
      </c>
      <c r="Q150" s="184"/>
      <c r="R150" s="185">
        <f>SUM(R151:R337)</f>
        <v>192.38282305000001</v>
      </c>
      <c r="S150" s="184"/>
      <c r="T150" s="186">
        <f>SUM(T151:T337)</f>
        <v>0</v>
      </c>
      <c r="AR150" s="187" t="s">
        <v>82</v>
      </c>
      <c r="AT150" s="188" t="s">
        <v>74</v>
      </c>
      <c r="AU150" s="188" t="s">
        <v>82</v>
      </c>
      <c r="AY150" s="187" t="s">
        <v>184</v>
      </c>
      <c r="BK150" s="189">
        <f>SUM(BK151:BK337)</f>
        <v>0</v>
      </c>
    </row>
    <row r="151" spans="1:65" s="2" customFormat="1" ht="33" customHeight="1">
      <c r="A151" s="34"/>
      <c r="B151" s="35"/>
      <c r="C151" s="192" t="s">
        <v>82</v>
      </c>
      <c r="D151" s="192" t="s">
        <v>187</v>
      </c>
      <c r="E151" s="193" t="s">
        <v>188</v>
      </c>
      <c r="F151" s="194" t="s">
        <v>189</v>
      </c>
      <c r="G151" s="195" t="s">
        <v>122</v>
      </c>
      <c r="H151" s="196">
        <v>0.24</v>
      </c>
      <c r="I151" s="197"/>
      <c r="J151" s="198">
        <f>ROUND(I151*H151,2)</f>
        <v>0</v>
      </c>
      <c r="K151" s="194" t="s">
        <v>190</v>
      </c>
      <c r="L151" s="39"/>
      <c r="M151" s="199" t="s">
        <v>1</v>
      </c>
      <c r="N151" s="200" t="s">
        <v>40</v>
      </c>
      <c r="O151" s="71"/>
      <c r="P151" s="201">
        <f>O151*H151</f>
        <v>0</v>
      </c>
      <c r="Q151" s="201">
        <v>0.17985000000000001</v>
      </c>
      <c r="R151" s="201">
        <f>Q151*H151</f>
        <v>4.3164000000000001E-2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191</v>
      </c>
      <c r="AT151" s="203" t="s">
        <v>187</v>
      </c>
      <c r="AU151" s="203" t="s">
        <v>84</v>
      </c>
      <c r="AY151" s="17" t="s">
        <v>184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82</v>
      </c>
      <c r="BK151" s="204">
        <f>ROUND(I151*H151,2)</f>
        <v>0</v>
      </c>
      <c r="BL151" s="17" t="s">
        <v>191</v>
      </c>
      <c r="BM151" s="203" t="s">
        <v>192</v>
      </c>
    </row>
    <row r="152" spans="1:65" s="13" customFormat="1" ht="22.5">
      <c r="B152" s="205"/>
      <c r="C152" s="206"/>
      <c r="D152" s="207" t="s">
        <v>193</v>
      </c>
      <c r="E152" s="208" t="s">
        <v>1</v>
      </c>
      <c r="F152" s="209" t="s">
        <v>194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193</v>
      </c>
      <c r="AU152" s="215" t="s">
        <v>84</v>
      </c>
      <c r="AV152" s="13" t="s">
        <v>82</v>
      </c>
      <c r="AW152" s="13" t="s">
        <v>31</v>
      </c>
      <c r="AX152" s="13" t="s">
        <v>75</v>
      </c>
      <c r="AY152" s="215" t="s">
        <v>184</v>
      </c>
    </row>
    <row r="153" spans="1:65" s="13" customFormat="1" ht="11.25">
      <c r="B153" s="205"/>
      <c r="C153" s="206"/>
      <c r="D153" s="207" t="s">
        <v>193</v>
      </c>
      <c r="E153" s="208" t="s">
        <v>1</v>
      </c>
      <c r="F153" s="209" t="s">
        <v>195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193</v>
      </c>
      <c r="AU153" s="215" t="s">
        <v>84</v>
      </c>
      <c r="AV153" s="13" t="s">
        <v>82</v>
      </c>
      <c r="AW153" s="13" t="s">
        <v>31</v>
      </c>
      <c r="AX153" s="13" t="s">
        <v>75</v>
      </c>
      <c r="AY153" s="215" t="s">
        <v>184</v>
      </c>
    </row>
    <row r="154" spans="1:65" s="14" customFormat="1" ht="11.25">
      <c r="B154" s="216"/>
      <c r="C154" s="217"/>
      <c r="D154" s="207" t="s">
        <v>193</v>
      </c>
      <c r="E154" s="218" t="s">
        <v>1</v>
      </c>
      <c r="F154" s="219" t="s">
        <v>196</v>
      </c>
      <c r="G154" s="217"/>
      <c r="H154" s="220">
        <v>0.24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193</v>
      </c>
      <c r="AU154" s="226" t="s">
        <v>84</v>
      </c>
      <c r="AV154" s="14" t="s">
        <v>84</v>
      </c>
      <c r="AW154" s="14" t="s">
        <v>31</v>
      </c>
      <c r="AX154" s="14" t="s">
        <v>75</v>
      </c>
      <c r="AY154" s="226" t="s">
        <v>184</v>
      </c>
    </row>
    <row r="155" spans="1:65" s="2" customFormat="1" ht="24">
      <c r="A155" s="34"/>
      <c r="B155" s="35"/>
      <c r="C155" s="192" t="s">
        <v>84</v>
      </c>
      <c r="D155" s="192" t="s">
        <v>187</v>
      </c>
      <c r="E155" s="193" t="s">
        <v>197</v>
      </c>
      <c r="F155" s="194" t="s">
        <v>198</v>
      </c>
      <c r="G155" s="195" t="s">
        <v>122</v>
      </c>
      <c r="H155" s="196">
        <v>532.15300000000002</v>
      </c>
      <c r="I155" s="197"/>
      <c r="J155" s="198">
        <f>ROUND(I155*H155,2)</f>
        <v>0</v>
      </c>
      <c r="K155" s="194" t="s">
        <v>190</v>
      </c>
      <c r="L155" s="39"/>
      <c r="M155" s="199" t="s">
        <v>1</v>
      </c>
      <c r="N155" s="200" t="s">
        <v>40</v>
      </c>
      <c r="O155" s="71"/>
      <c r="P155" s="201">
        <f>O155*H155</f>
        <v>0</v>
      </c>
      <c r="Q155" s="201">
        <v>0.15301000000000001</v>
      </c>
      <c r="R155" s="201">
        <f>Q155*H155</f>
        <v>81.424730530000005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191</v>
      </c>
      <c r="AT155" s="203" t="s">
        <v>187</v>
      </c>
      <c r="AU155" s="203" t="s">
        <v>84</v>
      </c>
      <c r="AY155" s="17" t="s">
        <v>184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191</v>
      </c>
      <c r="BM155" s="203" t="s">
        <v>199</v>
      </c>
    </row>
    <row r="156" spans="1:65" s="13" customFormat="1" ht="22.5">
      <c r="B156" s="205"/>
      <c r="C156" s="206"/>
      <c r="D156" s="207" t="s">
        <v>193</v>
      </c>
      <c r="E156" s="208" t="s">
        <v>1</v>
      </c>
      <c r="F156" s="209" t="s">
        <v>194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193</v>
      </c>
      <c r="AU156" s="215" t="s">
        <v>84</v>
      </c>
      <c r="AV156" s="13" t="s">
        <v>82</v>
      </c>
      <c r="AW156" s="13" t="s">
        <v>31</v>
      </c>
      <c r="AX156" s="13" t="s">
        <v>75</v>
      </c>
      <c r="AY156" s="215" t="s">
        <v>184</v>
      </c>
    </row>
    <row r="157" spans="1:65" s="13" customFormat="1" ht="11.25">
      <c r="B157" s="205"/>
      <c r="C157" s="206"/>
      <c r="D157" s="207" t="s">
        <v>193</v>
      </c>
      <c r="E157" s="208" t="s">
        <v>1</v>
      </c>
      <c r="F157" s="209" t="s">
        <v>195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193</v>
      </c>
      <c r="AU157" s="215" t="s">
        <v>84</v>
      </c>
      <c r="AV157" s="13" t="s">
        <v>82</v>
      </c>
      <c r="AW157" s="13" t="s">
        <v>31</v>
      </c>
      <c r="AX157" s="13" t="s">
        <v>75</v>
      </c>
      <c r="AY157" s="215" t="s">
        <v>184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200</v>
      </c>
      <c r="G158" s="217"/>
      <c r="H158" s="220">
        <v>11.516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84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4" customFormat="1" ht="11.25">
      <c r="B159" s="216"/>
      <c r="C159" s="217"/>
      <c r="D159" s="207" t="s">
        <v>193</v>
      </c>
      <c r="E159" s="218" t="s">
        <v>1</v>
      </c>
      <c r="F159" s="219" t="s">
        <v>201</v>
      </c>
      <c r="G159" s="217"/>
      <c r="H159" s="220">
        <v>139.33799999999999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193</v>
      </c>
      <c r="AU159" s="226" t="s">
        <v>84</v>
      </c>
      <c r="AV159" s="14" t="s">
        <v>84</v>
      </c>
      <c r="AW159" s="14" t="s">
        <v>31</v>
      </c>
      <c r="AX159" s="14" t="s">
        <v>75</v>
      </c>
      <c r="AY159" s="226" t="s">
        <v>184</v>
      </c>
    </row>
    <row r="160" spans="1:65" s="14" customFormat="1" ht="11.25">
      <c r="B160" s="216"/>
      <c r="C160" s="217"/>
      <c r="D160" s="207" t="s">
        <v>193</v>
      </c>
      <c r="E160" s="218" t="s">
        <v>1</v>
      </c>
      <c r="F160" s="219" t="s">
        <v>202</v>
      </c>
      <c r="G160" s="217"/>
      <c r="H160" s="220">
        <v>148.12200000000001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193</v>
      </c>
      <c r="AU160" s="226" t="s">
        <v>84</v>
      </c>
      <c r="AV160" s="14" t="s">
        <v>84</v>
      </c>
      <c r="AW160" s="14" t="s">
        <v>31</v>
      </c>
      <c r="AX160" s="14" t="s">
        <v>75</v>
      </c>
      <c r="AY160" s="226" t="s">
        <v>184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203</v>
      </c>
      <c r="G161" s="217"/>
      <c r="H161" s="220">
        <v>20.273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84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204</v>
      </c>
      <c r="G162" s="217"/>
      <c r="H162" s="220">
        <v>8.4149999999999991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14" customFormat="1" ht="11.25">
      <c r="B163" s="216"/>
      <c r="C163" s="217"/>
      <c r="D163" s="207" t="s">
        <v>193</v>
      </c>
      <c r="E163" s="218" t="s">
        <v>1</v>
      </c>
      <c r="F163" s="219" t="s">
        <v>205</v>
      </c>
      <c r="G163" s="217"/>
      <c r="H163" s="220">
        <v>20.463999999999999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193</v>
      </c>
      <c r="AU163" s="226" t="s">
        <v>84</v>
      </c>
      <c r="AV163" s="14" t="s">
        <v>84</v>
      </c>
      <c r="AW163" s="14" t="s">
        <v>31</v>
      </c>
      <c r="AX163" s="14" t="s">
        <v>75</v>
      </c>
      <c r="AY163" s="226" t="s">
        <v>184</v>
      </c>
    </row>
    <row r="164" spans="1:65" s="14" customFormat="1" ht="11.25">
      <c r="B164" s="216"/>
      <c r="C164" s="217"/>
      <c r="D164" s="207" t="s">
        <v>193</v>
      </c>
      <c r="E164" s="218" t="s">
        <v>1</v>
      </c>
      <c r="F164" s="219" t="s">
        <v>206</v>
      </c>
      <c r="G164" s="217"/>
      <c r="H164" s="220">
        <v>26.393000000000001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193</v>
      </c>
      <c r="AU164" s="226" t="s">
        <v>84</v>
      </c>
      <c r="AV164" s="14" t="s">
        <v>84</v>
      </c>
      <c r="AW164" s="14" t="s">
        <v>31</v>
      </c>
      <c r="AX164" s="14" t="s">
        <v>75</v>
      </c>
      <c r="AY164" s="226" t="s">
        <v>184</v>
      </c>
    </row>
    <row r="165" spans="1:65" s="14" customFormat="1" ht="11.25">
      <c r="B165" s="216"/>
      <c r="C165" s="217"/>
      <c r="D165" s="207" t="s">
        <v>193</v>
      </c>
      <c r="E165" s="218" t="s">
        <v>1</v>
      </c>
      <c r="F165" s="219" t="s">
        <v>207</v>
      </c>
      <c r="G165" s="217"/>
      <c r="H165" s="220">
        <v>14.917999999999999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193</v>
      </c>
      <c r="AU165" s="226" t="s">
        <v>84</v>
      </c>
      <c r="AV165" s="14" t="s">
        <v>84</v>
      </c>
      <c r="AW165" s="14" t="s">
        <v>31</v>
      </c>
      <c r="AX165" s="14" t="s">
        <v>75</v>
      </c>
      <c r="AY165" s="226" t="s">
        <v>184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208</v>
      </c>
      <c r="G166" s="217"/>
      <c r="H166" s="220">
        <v>7.4589999999999996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84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14" customFormat="1" ht="11.25">
      <c r="B167" s="216"/>
      <c r="C167" s="217"/>
      <c r="D167" s="207" t="s">
        <v>193</v>
      </c>
      <c r="E167" s="218" t="s">
        <v>1</v>
      </c>
      <c r="F167" s="219" t="s">
        <v>209</v>
      </c>
      <c r="G167" s="217"/>
      <c r="H167" s="220">
        <v>4.2080000000000002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193</v>
      </c>
      <c r="AU167" s="226" t="s">
        <v>84</v>
      </c>
      <c r="AV167" s="14" t="s">
        <v>84</v>
      </c>
      <c r="AW167" s="14" t="s">
        <v>31</v>
      </c>
      <c r="AX167" s="14" t="s">
        <v>75</v>
      </c>
      <c r="AY167" s="226" t="s">
        <v>184</v>
      </c>
    </row>
    <row r="168" spans="1:65" s="14" customFormat="1" ht="11.25">
      <c r="B168" s="216"/>
      <c r="C168" s="217"/>
      <c r="D168" s="207" t="s">
        <v>193</v>
      </c>
      <c r="E168" s="218" t="s">
        <v>1</v>
      </c>
      <c r="F168" s="219" t="s">
        <v>210</v>
      </c>
      <c r="G168" s="217"/>
      <c r="H168" s="220">
        <v>16.065000000000001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193</v>
      </c>
      <c r="AU168" s="226" t="s">
        <v>84</v>
      </c>
      <c r="AV168" s="14" t="s">
        <v>84</v>
      </c>
      <c r="AW168" s="14" t="s">
        <v>31</v>
      </c>
      <c r="AX168" s="14" t="s">
        <v>75</v>
      </c>
      <c r="AY168" s="226" t="s">
        <v>184</v>
      </c>
    </row>
    <row r="169" spans="1:65" s="14" customFormat="1" ht="11.25">
      <c r="B169" s="216"/>
      <c r="C169" s="217"/>
      <c r="D169" s="207" t="s">
        <v>193</v>
      </c>
      <c r="E169" s="218" t="s">
        <v>1</v>
      </c>
      <c r="F169" s="219" t="s">
        <v>211</v>
      </c>
      <c r="G169" s="217"/>
      <c r="H169" s="220">
        <v>12.430999999999999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193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184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212</v>
      </c>
      <c r="G170" s="217"/>
      <c r="H170" s="220">
        <v>30.026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84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4" customFormat="1" ht="11.25">
      <c r="B171" s="216"/>
      <c r="C171" s="217"/>
      <c r="D171" s="207" t="s">
        <v>193</v>
      </c>
      <c r="E171" s="218" t="s">
        <v>1</v>
      </c>
      <c r="F171" s="219" t="s">
        <v>213</v>
      </c>
      <c r="G171" s="217"/>
      <c r="H171" s="220">
        <v>14.726000000000001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193</v>
      </c>
      <c r="AU171" s="226" t="s">
        <v>84</v>
      </c>
      <c r="AV171" s="14" t="s">
        <v>84</v>
      </c>
      <c r="AW171" s="14" t="s">
        <v>31</v>
      </c>
      <c r="AX171" s="14" t="s">
        <v>75</v>
      </c>
      <c r="AY171" s="226" t="s">
        <v>184</v>
      </c>
    </row>
    <row r="172" spans="1:65" s="14" customFormat="1" ht="11.25">
      <c r="B172" s="216"/>
      <c r="C172" s="217"/>
      <c r="D172" s="207" t="s">
        <v>193</v>
      </c>
      <c r="E172" s="218" t="s">
        <v>1</v>
      </c>
      <c r="F172" s="219" t="s">
        <v>214</v>
      </c>
      <c r="G172" s="217"/>
      <c r="H172" s="220">
        <v>7.4589999999999996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193</v>
      </c>
      <c r="AU172" s="226" t="s">
        <v>84</v>
      </c>
      <c r="AV172" s="14" t="s">
        <v>84</v>
      </c>
      <c r="AW172" s="14" t="s">
        <v>31</v>
      </c>
      <c r="AX172" s="14" t="s">
        <v>75</v>
      </c>
      <c r="AY172" s="226" t="s">
        <v>184</v>
      </c>
    </row>
    <row r="173" spans="1:65" s="14" customFormat="1" ht="11.25">
      <c r="B173" s="216"/>
      <c r="C173" s="217"/>
      <c r="D173" s="207" t="s">
        <v>193</v>
      </c>
      <c r="E173" s="218" t="s">
        <v>1</v>
      </c>
      <c r="F173" s="219" t="s">
        <v>215</v>
      </c>
      <c r="G173" s="217"/>
      <c r="H173" s="220">
        <v>14.917999999999999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193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184</v>
      </c>
    </row>
    <row r="174" spans="1:65" s="14" customFormat="1" ht="11.25">
      <c r="B174" s="216"/>
      <c r="C174" s="217"/>
      <c r="D174" s="207" t="s">
        <v>193</v>
      </c>
      <c r="E174" s="218" t="s">
        <v>1</v>
      </c>
      <c r="F174" s="219" t="s">
        <v>216</v>
      </c>
      <c r="G174" s="217"/>
      <c r="H174" s="220">
        <v>7.0759999999999996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193</v>
      </c>
      <c r="AU174" s="226" t="s">
        <v>84</v>
      </c>
      <c r="AV174" s="14" t="s">
        <v>84</v>
      </c>
      <c r="AW174" s="14" t="s">
        <v>31</v>
      </c>
      <c r="AX174" s="14" t="s">
        <v>75</v>
      </c>
      <c r="AY174" s="226" t="s">
        <v>184</v>
      </c>
    </row>
    <row r="175" spans="1:65" s="14" customFormat="1" ht="11.25">
      <c r="B175" s="216"/>
      <c r="C175" s="217"/>
      <c r="D175" s="207" t="s">
        <v>193</v>
      </c>
      <c r="E175" s="218" t="s">
        <v>1</v>
      </c>
      <c r="F175" s="219" t="s">
        <v>217</v>
      </c>
      <c r="G175" s="217"/>
      <c r="H175" s="220">
        <v>28.346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193</v>
      </c>
      <c r="AU175" s="226" t="s">
        <v>84</v>
      </c>
      <c r="AV175" s="14" t="s">
        <v>84</v>
      </c>
      <c r="AW175" s="14" t="s">
        <v>31</v>
      </c>
      <c r="AX175" s="14" t="s">
        <v>75</v>
      </c>
      <c r="AY175" s="226" t="s">
        <v>184</v>
      </c>
    </row>
    <row r="176" spans="1:65" s="2" customFormat="1" ht="24">
      <c r="A176" s="34"/>
      <c r="B176" s="35"/>
      <c r="C176" s="192" t="s">
        <v>185</v>
      </c>
      <c r="D176" s="192" t="s">
        <v>187</v>
      </c>
      <c r="E176" s="193" t="s">
        <v>218</v>
      </c>
      <c r="F176" s="194" t="s">
        <v>219</v>
      </c>
      <c r="G176" s="195" t="s">
        <v>122</v>
      </c>
      <c r="H176" s="196">
        <v>1.62</v>
      </c>
      <c r="I176" s="197"/>
      <c r="J176" s="198">
        <f>ROUND(I176*H176,2)</f>
        <v>0</v>
      </c>
      <c r="K176" s="194" t="s">
        <v>190</v>
      </c>
      <c r="L176" s="39"/>
      <c r="M176" s="199" t="s">
        <v>1</v>
      </c>
      <c r="N176" s="200" t="s">
        <v>40</v>
      </c>
      <c r="O176" s="71"/>
      <c r="P176" s="201">
        <f>O176*H176</f>
        <v>0</v>
      </c>
      <c r="Q176" s="201">
        <v>0.25933</v>
      </c>
      <c r="R176" s="201">
        <f>Q176*H176</f>
        <v>0.42011460000000006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191</v>
      </c>
      <c r="AT176" s="203" t="s">
        <v>187</v>
      </c>
      <c r="AU176" s="203" t="s">
        <v>84</v>
      </c>
      <c r="AY176" s="17" t="s">
        <v>184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82</v>
      </c>
      <c r="BK176" s="204">
        <f>ROUND(I176*H176,2)</f>
        <v>0</v>
      </c>
      <c r="BL176" s="17" t="s">
        <v>191</v>
      </c>
      <c r="BM176" s="203" t="s">
        <v>220</v>
      </c>
    </row>
    <row r="177" spans="1:65" s="13" customFormat="1" ht="22.5">
      <c r="B177" s="205"/>
      <c r="C177" s="206"/>
      <c r="D177" s="207" t="s">
        <v>193</v>
      </c>
      <c r="E177" s="208" t="s">
        <v>1</v>
      </c>
      <c r="F177" s="209" t="s">
        <v>194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193</v>
      </c>
      <c r="AU177" s="215" t="s">
        <v>84</v>
      </c>
      <c r="AV177" s="13" t="s">
        <v>82</v>
      </c>
      <c r="AW177" s="13" t="s">
        <v>31</v>
      </c>
      <c r="AX177" s="13" t="s">
        <v>75</v>
      </c>
      <c r="AY177" s="215" t="s">
        <v>184</v>
      </c>
    </row>
    <row r="178" spans="1:65" s="13" customFormat="1" ht="11.25">
      <c r="B178" s="205"/>
      <c r="C178" s="206"/>
      <c r="D178" s="207" t="s">
        <v>193</v>
      </c>
      <c r="E178" s="208" t="s">
        <v>1</v>
      </c>
      <c r="F178" s="209" t="s">
        <v>195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193</v>
      </c>
      <c r="AU178" s="215" t="s">
        <v>84</v>
      </c>
      <c r="AV178" s="13" t="s">
        <v>82</v>
      </c>
      <c r="AW178" s="13" t="s">
        <v>31</v>
      </c>
      <c r="AX178" s="13" t="s">
        <v>75</v>
      </c>
      <c r="AY178" s="215" t="s">
        <v>184</v>
      </c>
    </row>
    <row r="179" spans="1:65" s="13" customFormat="1" ht="11.25">
      <c r="B179" s="205"/>
      <c r="C179" s="206"/>
      <c r="D179" s="207" t="s">
        <v>193</v>
      </c>
      <c r="E179" s="208" t="s">
        <v>1</v>
      </c>
      <c r="F179" s="209" t="s">
        <v>221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193</v>
      </c>
      <c r="AU179" s="215" t="s">
        <v>84</v>
      </c>
      <c r="AV179" s="13" t="s">
        <v>82</v>
      </c>
      <c r="AW179" s="13" t="s">
        <v>31</v>
      </c>
      <c r="AX179" s="13" t="s">
        <v>75</v>
      </c>
      <c r="AY179" s="215" t="s">
        <v>184</v>
      </c>
    </row>
    <row r="180" spans="1:65" s="13" customFormat="1" ht="11.25">
      <c r="B180" s="205"/>
      <c r="C180" s="206"/>
      <c r="D180" s="207" t="s">
        <v>193</v>
      </c>
      <c r="E180" s="208" t="s">
        <v>1</v>
      </c>
      <c r="F180" s="209" t="s">
        <v>222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193</v>
      </c>
      <c r="AU180" s="215" t="s">
        <v>84</v>
      </c>
      <c r="AV180" s="13" t="s">
        <v>82</v>
      </c>
      <c r="AW180" s="13" t="s">
        <v>31</v>
      </c>
      <c r="AX180" s="13" t="s">
        <v>75</v>
      </c>
      <c r="AY180" s="215" t="s">
        <v>184</v>
      </c>
    </row>
    <row r="181" spans="1:65" s="14" customFormat="1" ht="11.25">
      <c r="B181" s="216"/>
      <c r="C181" s="217"/>
      <c r="D181" s="207" t="s">
        <v>193</v>
      </c>
      <c r="E181" s="218" t="s">
        <v>1</v>
      </c>
      <c r="F181" s="219" t="s">
        <v>223</v>
      </c>
      <c r="G181" s="217"/>
      <c r="H181" s="220">
        <v>1.62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193</v>
      </c>
      <c r="AU181" s="226" t="s">
        <v>84</v>
      </c>
      <c r="AV181" s="14" t="s">
        <v>84</v>
      </c>
      <c r="AW181" s="14" t="s">
        <v>31</v>
      </c>
      <c r="AX181" s="14" t="s">
        <v>75</v>
      </c>
      <c r="AY181" s="226" t="s">
        <v>184</v>
      </c>
    </row>
    <row r="182" spans="1:65" s="2" customFormat="1" ht="36">
      <c r="A182" s="34"/>
      <c r="B182" s="35"/>
      <c r="C182" s="192" t="s">
        <v>191</v>
      </c>
      <c r="D182" s="192" t="s">
        <v>187</v>
      </c>
      <c r="E182" s="193" t="s">
        <v>224</v>
      </c>
      <c r="F182" s="194" t="s">
        <v>225</v>
      </c>
      <c r="G182" s="195" t="s">
        <v>122</v>
      </c>
      <c r="H182" s="196">
        <v>260.11799999999999</v>
      </c>
      <c r="I182" s="197"/>
      <c r="J182" s="198">
        <f>ROUND(I182*H182,2)</f>
        <v>0</v>
      </c>
      <c r="K182" s="194" t="s">
        <v>190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0.19111</v>
      </c>
      <c r="R182" s="201">
        <f>Q182*H182</f>
        <v>49.711150979999999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84</v>
      </c>
      <c r="AY182" s="17" t="s">
        <v>184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191</v>
      </c>
      <c r="BM182" s="203" t="s">
        <v>226</v>
      </c>
    </row>
    <row r="183" spans="1:65" s="13" customFormat="1" ht="22.5">
      <c r="B183" s="205"/>
      <c r="C183" s="206"/>
      <c r="D183" s="207" t="s">
        <v>193</v>
      </c>
      <c r="E183" s="208" t="s">
        <v>1</v>
      </c>
      <c r="F183" s="209" t="s">
        <v>194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193</v>
      </c>
      <c r="AU183" s="215" t="s">
        <v>84</v>
      </c>
      <c r="AV183" s="13" t="s">
        <v>82</v>
      </c>
      <c r="AW183" s="13" t="s">
        <v>31</v>
      </c>
      <c r="AX183" s="13" t="s">
        <v>75</v>
      </c>
      <c r="AY183" s="215" t="s">
        <v>184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195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227</v>
      </c>
      <c r="G185" s="217"/>
      <c r="H185" s="220">
        <v>66.063999999999993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4" customFormat="1" ht="11.25">
      <c r="B186" s="216"/>
      <c r="C186" s="217"/>
      <c r="D186" s="207" t="s">
        <v>193</v>
      </c>
      <c r="E186" s="218" t="s">
        <v>1</v>
      </c>
      <c r="F186" s="219" t="s">
        <v>228</v>
      </c>
      <c r="G186" s="217"/>
      <c r="H186" s="220">
        <v>9.5630000000000006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193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184</v>
      </c>
    </row>
    <row r="187" spans="1:65" s="14" customFormat="1" ht="11.25">
      <c r="B187" s="216"/>
      <c r="C187" s="217"/>
      <c r="D187" s="207" t="s">
        <v>193</v>
      </c>
      <c r="E187" s="218" t="s">
        <v>1</v>
      </c>
      <c r="F187" s="219" t="s">
        <v>229</v>
      </c>
      <c r="G187" s="217"/>
      <c r="H187" s="220">
        <v>13.77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193</v>
      </c>
      <c r="AU187" s="226" t="s">
        <v>84</v>
      </c>
      <c r="AV187" s="14" t="s">
        <v>84</v>
      </c>
      <c r="AW187" s="14" t="s">
        <v>31</v>
      </c>
      <c r="AX187" s="14" t="s">
        <v>75</v>
      </c>
      <c r="AY187" s="226" t="s">
        <v>184</v>
      </c>
    </row>
    <row r="188" spans="1:65" s="14" customFormat="1" ht="11.25">
      <c r="B188" s="216"/>
      <c r="C188" s="217"/>
      <c r="D188" s="207" t="s">
        <v>193</v>
      </c>
      <c r="E188" s="218" t="s">
        <v>1</v>
      </c>
      <c r="F188" s="219" t="s">
        <v>230</v>
      </c>
      <c r="G188" s="217"/>
      <c r="H188" s="220">
        <v>28.687999999999999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193</v>
      </c>
      <c r="AU188" s="226" t="s">
        <v>84</v>
      </c>
      <c r="AV188" s="14" t="s">
        <v>84</v>
      </c>
      <c r="AW188" s="14" t="s">
        <v>31</v>
      </c>
      <c r="AX188" s="14" t="s">
        <v>75</v>
      </c>
      <c r="AY188" s="226" t="s">
        <v>184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231</v>
      </c>
      <c r="G189" s="217"/>
      <c r="H189" s="220">
        <v>14.917999999999999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84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14" customFormat="1" ht="11.25">
      <c r="B190" s="216"/>
      <c r="C190" s="217"/>
      <c r="D190" s="207" t="s">
        <v>193</v>
      </c>
      <c r="E190" s="218" t="s">
        <v>1</v>
      </c>
      <c r="F190" s="219" t="s">
        <v>232</v>
      </c>
      <c r="G190" s="217"/>
      <c r="H190" s="220">
        <v>29.835000000000001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193</v>
      </c>
      <c r="AU190" s="226" t="s">
        <v>84</v>
      </c>
      <c r="AV190" s="14" t="s">
        <v>84</v>
      </c>
      <c r="AW190" s="14" t="s">
        <v>31</v>
      </c>
      <c r="AX190" s="14" t="s">
        <v>75</v>
      </c>
      <c r="AY190" s="226" t="s">
        <v>184</v>
      </c>
    </row>
    <row r="191" spans="1:65" s="14" customFormat="1" ht="22.5">
      <c r="B191" s="216"/>
      <c r="C191" s="217"/>
      <c r="D191" s="207" t="s">
        <v>193</v>
      </c>
      <c r="E191" s="218" t="s">
        <v>1</v>
      </c>
      <c r="F191" s="219" t="s">
        <v>233</v>
      </c>
      <c r="G191" s="217"/>
      <c r="H191" s="220">
        <v>61.323999999999998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14" customFormat="1" ht="11.25">
      <c r="B192" s="216"/>
      <c r="C192" s="217"/>
      <c r="D192" s="207" t="s">
        <v>193</v>
      </c>
      <c r="E192" s="218" t="s">
        <v>1</v>
      </c>
      <c r="F192" s="219" t="s">
        <v>234</v>
      </c>
      <c r="G192" s="217"/>
      <c r="H192" s="220">
        <v>26.393000000000001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193</v>
      </c>
      <c r="AU192" s="226" t="s">
        <v>84</v>
      </c>
      <c r="AV192" s="14" t="s">
        <v>84</v>
      </c>
      <c r="AW192" s="14" t="s">
        <v>31</v>
      </c>
      <c r="AX192" s="14" t="s">
        <v>75</v>
      </c>
      <c r="AY192" s="226" t="s">
        <v>184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235</v>
      </c>
      <c r="G193" s="217"/>
      <c r="H193" s="220">
        <v>9.5630000000000006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84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2" customFormat="1" ht="21.75" customHeight="1">
      <c r="A194" s="34"/>
      <c r="B194" s="35"/>
      <c r="C194" s="192" t="s">
        <v>236</v>
      </c>
      <c r="D194" s="192" t="s">
        <v>187</v>
      </c>
      <c r="E194" s="193" t="s">
        <v>237</v>
      </c>
      <c r="F194" s="194" t="s">
        <v>238</v>
      </c>
      <c r="G194" s="195" t="s">
        <v>239</v>
      </c>
      <c r="H194" s="196">
        <v>10</v>
      </c>
      <c r="I194" s="197"/>
      <c r="J194" s="198">
        <f>ROUND(I194*H194,2)</f>
        <v>0</v>
      </c>
      <c r="K194" s="194" t="s">
        <v>190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1.7940000000000001E-2</v>
      </c>
      <c r="R194" s="201">
        <f>Q194*H194</f>
        <v>0.1794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191</v>
      </c>
      <c r="AT194" s="203" t="s">
        <v>187</v>
      </c>
      <c r="AU194" s="203" t="s">
        <v>84</v>
      </c>
      <c r="AY194" s="17" t="s">
        <v>184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191</v>
      </c>
      <c r="BM194" s="203" t="s">
        <v>240</v>
      </c>
    </row>
    <row r="195" spans="1:65" s="13" customFormat="1" ht="22.5">
      <c r="B195" s="205"/>
      <c r="C195" s="206"/>
      <c r="D195" s="207" t="s">
        <v>193</v>
      </c>
      <c r="E195" s="208" t="s">
        <v>1</v>
      </c>
      <c r="F195" s="209" t="s">
        <v>194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193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184</v>
      </c>
    </row>
    <row r="196" spans="1:65" s="13" customFormat="1" ht="11.25">
      <c r="B196" s="205"/>
      <c r="C196" s="206"/>
      <c r="D196" s="207" t="s">
        <v>193</v>
      </c>
      <c r="E196" s="208" t="s">
        <v>1</v>
      </c>
      <c r="F196" s="209" t="s">
        <v>195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193</v>
      </c>
      <c r="AU196" s="215" t="s">
        <v>84</v>
      </c>
      <c r="AV196" s="13" t="s">
        <v>82</v>
      </c>
      <c r="AW196" s="13" t="s">
        <v>31</v>
      </c>
      <c r="AX196" s="13" t="s">
        <v>75</v>
      </c>
      <c r="AY196" s="215" t="s">
        <v>184</v>
      </c>
    </row>
    <row r="197" spans="1:65" s="14" customFormat="1" ht="11.25">
      <c r="B197" s="216"/>
      <c r="C197" s="217"/>
      <c r="D197" s="207" t="s">
        <v>193</v>
      </c>
      <c r="E197" s="218" t="s">
        <v>1</v>
      </c>
      <c r="F197" s="219" t="s">
        <v>241</v>
      </c>
      <c r="G197" s="217"/>
      <c r="H197" s="220">
        <v>10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193</v>
      </c>
      <c r="AU197" s="226" t="s">
        <v>84</v>
      </c>
      <c r="AV197" s="14" t="s">
        <v>84</v>
      </c>
      <c r="AW197" s="14" t="s">
        <v>31</v>
      </c>
      <c r="AX197" s="14" t="s">
        <v>75</v>
      </c>
      <c r="AY197" s="226" t="s">
        <v>184</v>
      </c>
    </row>
    <row r="198" spans="1:65" s="2" customFormat="1" ht="21.75" customHeight="1">
      <c r="A198" s="34"/>
      <c r="B198" s="35"/>
      <c r="C198" s="192" t="s">
        <v>242</v>
      </c>
      <c r="D198" s="192" t="s">
        <v>187</v>
      </c>
      <c r="E198" s="193" t="s">
        <v>243</v>
      </c>
      <c r="F198" s="194" t="s">
        <v>244</v>
      </c>
      <c r="G198" s="195" t="s">
        <v>239</v>
      </c>
      <c r="H198" s="196">
        <v>15</v>
      </c>
      <c r="I198" s="197"/>
      <c r="J198" s="198">
        <f>ROUND(I198*H198,2)</f>
        <v>0</v>
      </c>
      <c r="K198" s="194" t="s">
        <v>190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2.2780000000000002E-2</v>
      </c>
      <c r="R198" s="201">
        <f>Q198*H198</f>
        <v>0.3417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191</v>
      </c>
      <c r="BM198" s="203" t="s">
        <v>245</v>
      </c>
    </row>
    <row r="199" spans="1:65" s="13" customFormat="1" ht="22.5">
      <c r="B199" s="205"/>
      <c r="C199" s="206"/>
      <c r="D199" s="207" t="s">
        <v>193</v>
      </c>
      <c r="E199" s="208" t="s">
        <v>1</v>
      </c>
      <c r="F199" s="209" t="s">
        <v>194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84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195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84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4" customFormat="1" ht="11.25">
      <c r="B201" s="216"/>
      <c r="C201" s="217"/>
      <c r="D201" s="207" t="s">
        <v>193</v>
      </c>
      <c r="E201" s="218" t="s">
        <v>1</v>
      </c>
      <c r="F201" s="219" t="s">
        <v>8</v>
      </c>
      <c r="G201" s="217"/>
      <c r="H201" s="220">
        <v>15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193</v>
      </c>
      <c r="AU201" s="226" t="s">
        <v>84</v>
      </c>
      <c r="AV201" s="14" t="s">
        <v>84</v>
      </c>
      <c r="AW201" s="14" t="s">
        <v>31</v>
      </c>
      <c r="AX201" s="14" t="s">
        <v>75</v>
      </c>
      <c r="AY201" s="226" t="s">
        <v>184</v>
      </c>
    </row>
    <row r="202" spans="1:65" s="2" customFormat="1" ht="21.75" customHeight="1">
      <c r="A202" s="34"/>
      <c r="B202" s="35"/>
      <c r="C202" s="192" t="s">
        <v>246</v>
      </c>
      <c r="D202" s="192" t="s">
        <v>187</v>
      </c>
      <c r="E202" s="193" t="s">
        <v>247</v>
      </c>
      <c r="F202" s="194" t="s">
        <v>248</v>
      </c>
      <c r="G202" s="195" t="s">
        <v>239</v>
      </c>
      <c r="H202" s="196">
        <v>23</v>
      </c>
      <c r="I202" s="197"/>
      <c r="J202" s="198">
        <f>ROUND(I202*H202,2)</f>
        <v>0</v>
      </c>
      <c r="K202" s="194" t="s">
        <v>190</v>
      </c>
      <c r="L202" s="39"/>
      <c r="M202" s="199" t="s">
        <v>1</v>
      </c>
      <c r="N202" s="200" t="s">
        <v>40</v>
      </c>
      <c r="O202" s="71"/>
      <c r="P202" s="201">
        <f>O202*H202</f>
        <v>0</v>
      </c>
      <c r="Q202" s="201">
        <v>2.6929999999999999E-2</v>
      </c>
      <c r="R202" s="201">
        <f>Q202*H202</f>
        <v>0.61939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191</v>
      </c>
      <c r="AT202" s="203" t="s">
        <v>187</v>
      </c>
      <c r="AU202" s="203" t="s">
        <v>84</v>
      </c>
      <c r="AY202" s="17" t="s">
        <v>184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191</v>
      </c>
      <c r="BM202" s="203" t="s">
        <v>249</v>
      </c>
    </row>
    <row r="203" spans="1:65" s="13" customFormat="1" ht="22.5">
      <c r="B203" s="205"/>
      <c r="C203" s="206"/>
      <c r="D203" s="207" t="s">
        <v>193</v>
      </c>
      <c r="E203" s="208" t="s">
        <v>1</v>
      </c>
      <c r="F203" s="209" t="s">
        <v>194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193</v>
      </c>
      <c r="AU203" s="215" t="s">
        <v>84</v>
      </c>
      <c r="AV203" s="13" t="s">
        <v>82</v>
      </c>
      <c r="AW203" s="13" t="s">
        <v>31</v>
      </c>
      <c r="AX203" s="13" t="s">
        <v>75</v>
      </c>
      <c r="AY203" s="215" t="s">
        <v>184</v>
      </c>
    </row>
    <row r="204" spans="1:65" s="13" customFormat="1" ht="11.25">
      <c r="B204" s="205"/>
      <c r="C204" s="206"/>
      <c r="D204" s="207" t="s">
        <v>193</v>
      </c>
      <c r="E204" s="208" t="s">
        <v>1</v>
      </c>
      <c r="F204" s="209" t="s">
        <v>195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193</v>
      </c>
      <c r="AU204" s="215" t="s">
        <v>84</v>
      </c>
      <c r="AV204" s="13" t="s">
        <v>82</v>
      </c>
      <c r="AW204" s="13" t="s">
        <v>31</v>
      </c>
      <c r="AX204" s="13" t="s">
        <v>75</v>
      </c>
      <c r="AY204" s="215" t="s">
        <v>184</v>
      </c>
    </row>
    <row r="205" spans="1:65" s="14" customFormat="1" ht="11.25">
      <c r="B205" s="216"/>
      <c r="C205" s="217"/>
      <c r="D205" s="207" t="s">
        <v>193</v>
      </c>
      <c r="E205" s="218" t="s">
        <v>1</v>
      </c>
      <c r="F205" s="219" t="s">
        <v>250</v>
      </c>
      <c r="G205" s="217"/>
      <c r="H205" s="220">
        <v>23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193</v>
      </c>
      <c r="AU205" s="226" t="s">
        <v>84</v>
      </c>
      <c r="AV205" s="14" t="s">
        <v>84</v>
      </c>
      <c r="AW205" s="14" t="s">
        <v>31</v>
      </c>
      <c r="AX205" s="14" t="s">
        <v>75</v>
      </c>
      <c r="AY205" s="226" t="s">
        <v>184</v>
      </c>
    </row>
    <row r="206" spans="1:65" s="2" customFormat="1" ht="21.75" customHeight="1">
      <c r="A206" s="34"/>
      <c r="B206" s="35"/>
      <c r="C206" s="192" t="s">
        <v>251</v>
      </c>
      <c r="D206" s="192" t="s">
        <v>187</v>
      </c>
      <c r="E206" s="193" t="s">
        <v>252</v>
      </c>
      <c r="F206" s="194" t="s">
        <v>253</v>
      </c>
      <c r="G206" s="195" t="s">
        <v>239</v>
      </c>
      <c r="H206" s="196">
        <v>2</v>
      </c>
      <c r="I206" s="197"/>
      <c r="J206" s="198">
        <f>ROUND(I206*H206,2)</f>
        <v>0</v>
      </c>
      <c r="K206" s="194" t="s">
        <v>190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3.6549999999999999E-2</v>
      </c>
      <c r="R206" s="201">
        <f>Q206*H206</f>
        <v>7.3099999999999998E-2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191</v>
      </c>
      <c r="AT206" s="203" t="s">
        <v>187</v>
      </c>
      <c r="AU206" s="203" t="s">
        <v>84</v>
      </c>
      <c r="AY206" s="17" t="s">
        <v>184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191</v>
      </c>
      <c r="BM206" s="203" t="s">
        <v>254</v>
      </c>
    </row>
    <row r="207" spans="1:65" s="13" customFormat="1" ht="22.5">
      <c r="B207" s="205"/>
      <c r="C207" s="206"/>
      <c r="D207" s="207" t="s">
        <v>193</v>
      </c>
      <c r="E207" s="208" t="s">
        <v>1</v>
      </c>
      <c r="F207" s="209" t="s">
        <v>194</v>
      </c>
      <c r="G207" s="206"/>
      <c r="H207" s="208" t="s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193</v>
      </c>
      <c r="AU207" s="215" t="s">
        <v>84</v>
      </c>
      <c r="AV207" s="13" t="s">
        <v>82</v>
      </c>
      <c r="AW207" s="13" t="s">
        <v>31</v>
      </c>
      <c r="AX207" s="13" t="s">
        <v>75</v>
      </c>
      <c r="AY207" s="215" t="s">
        <v>184</v>
      </c>
    </row>
    <row r="208" spans="1:65" s="13" customFormat="1" ht="11.25">
      <c r="B208" s="205"/>
      <c r="C208" s="206"/>
      <c r="D208" s="207" t="s">
        <v>193</v>
      </c>
      <c r="E208" s="208" t="s">
        <v>1</v>
      </c>
      <c r="F208" s="209" t="s">
        <v>195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193</v>
      </c>
      <c r="AU208" s="215" t="s">
        <v>84</v>
      </c>
      <c r="AV208" s="13" t="s">
        <v>82</v>
      </c>
      <c r="AW208" s="13" t="s">
        <v>31</v>
      </c>
      <c r="AX208" s="13" t="s">
        <v>75</v>
      </c>
      <c r="AY208" s="215" t="s">
        <v>184</v>
      </c>
    </row>
    <row r="209" spans="1:65" s="14" customFormat="1" ht="11.25">
      <c r="B209" s="216"/>
      <c r="C209" s="217"/>
      <c r="D209" s="207" t="s">
        <v>193</v>
      </c>
      <c r="E209" s="218" t="s">
        <v>1</v>
      </c>
      <c r="F209" s="219" t="s">
        <v>255</v>
      </c>
      <c r="G209" s="217"/>
      <c r="H209" s="220">
        <v>2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193</v>
      </c>
      <c r="AU209" s="226" t="s">
        <v>84</v>
      </c>
      <c r="AV209" s="14" t="s">
        <v>84</v>
      </c>
      <c r="AW209" s="14" t="s">
        <v>31</v>
      </c>
      <c r="AX209" s="14" t="s">
        <v>75</v>
      </c>
      <c r="AY209" s="226" t="s">
        <v>184</v>
      </c>
    </row>
    <row r="210" spans="1:65" s="2" customFormat="1" ht="21.75" customHeight="1">
      <c r="A210" s="34"/>
      <c r="B210" s="35"/>
      <c r="C210" s="192" t="s">
        <v>256</v>
      </c>
      <c r="D210" s="192" t="s">
        <v>187</v>
      </c>
      <c r="E210" s="193" t="s">
        <v>257</v>
      </c>
      <c r="F210" s="194" t="s">
        <v>258</v>
      </c>
      <c r="G210" s="195" t="s">
        <v>239</v>
      </c>
      <c r="H210" s="196">
        <v>36</v>
      </c>
      <c r="I210" s="197"/>
      <c r="J210" s="198">
        <f>ROUND(I210*H210,2)</f>
        <v>0</v>
      </c>
      <c r="K210" s="194" t="s">
        <v>190</v>
      </c>
      <c r="L210" s="39"/>
      <c r="M210" s="199" t="s">
        <v>1</v>
      </c>
      <c r="N210" s="200" t="s">
        <v>40</v>
      </c>
      <c r="O210" s="71"/>
      <c r="P210" s="201">
        <f>O210*H210</f>
        <v>0</v>
      </c>
      <c r="Q210" s="201">
        <v>4.555E-2</v>
      </c>
      <c r="R210" s="201">
        <f>Q210*H210</f>
        <v>1.6397999999999999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191</v>
      </c>
      <c r="AT210" s="203" t="s">
        <v>187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191</v>
      </c>
      <c r="BM210" s="203" t="s">
        <v>259</v>
      </c>
    </row>
    <row r="211" spans="1:65" s="13" customFormat="1" ht="22.5">
      <c r="B211" s="205"/>
      <c r="C211" s="206"/>
      <c r="D211" s="207" t="s">
        <v>193</v>
      </c>
      <c r="E211" s="208" t="s">
        <v>1</v>
      </c>
      <c r="F211" s="209" t="s">
        <v>194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84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3" customFormat="1" ht="11.25">
      <c r="B212" s="205"/>
      <c r="C212" s="206"/>
      <c r="D212" s="207" t="s">
        <v>193</v>
      </c>
      <c r="E212" s="208" t="s">
        <v>1</v>
      </c>
      <c r="F212" s="209" t="s">
        <v>195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193</v>
      </c>
      <c r="AU212" s="215" t="s">
        <v>84</v>
      </c>
      <c r="AV212" s="13" t="s">
        <v>82</v>
      </c>
      <c r="AW212" s="13" t="s">
        <v>31</v>
      </c>
      <c r="AX212" s="13" t="s">
        <v>75</v>
      </c>
      <c r="AY212" s="215" t="s">
        <v>184</v>
      </c>
    </row>
    <row r="213" spans="1:65" s="14" customFormat="1" ht="11.25">
      <c r="B213" s="216"/>
      <c r="C213" s="217"/>
      <c r="D213" s="207" t="s">
        <v>193</v>
      </c>
      <c r="E213" s="218" t="s">
        <v>1</v>
      </c>
      <c r="F213" s="219" t="s">
        <v>260</v>
      </c>
      <c r="G213" s="217"/>
      <c r="H213" s="220">
        <v>36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193</v>
      </c>
      <c r="AU213" s="226" t="s">
        <v>84</v>
      </c>
      <c r="AV213" s="14" t="s">
        <v>84</v>
      </c>
      <c r="AW213" s="14" t="s">
        <v>31</v>
      </c>
      <c r="AX213" s="14" t="s">
        <v>75</v>
      </c>
      <c r="AY213" s="226" t="s">
        <v>184</v>
      </c>
    </row>
    <row r="214" spans="1:65" s="2" customFormat="1" ht="24">
      <c r="A214" s="34"/>
      <c r="B214" s="35"/>
      <c r="C214" s="192" t="s">
        <v>261</v>
      </c>
      <c r="D214" s="192" t="s">
        <v>187</v>
      </c>
      <c r="E214" s="193" t="s">
        <v>262</v>
      </c>
      <c r="F214" s="194" t="s">
        <v>263</v>
      </c>
      <c r="G214" s="195" t="s">
        <v>122</v>
      </c>
      <c r="H214" s="196">
        <v>23.312000000000001</v>
      </c>
      <c r="I214" s="197"/>
      <c r="J214" s="198">
        <f>ROUND(I214*H214,2)</f>
        <v>0</v>
      </c>
      <c r="K214" s="194" t="s">
        <v>190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6.8430000000000005E-2</v>
      </c>
      <c r="R214" s="201">
        <f>Q214*H214</f>
        <v>1.5952401600000001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191</v>
      </c>
      <c r="BM214" s="203" t="s">
        <v>264</v>
      </c>
    </row>
    <row r="215" spans="1:65" s="13" customFormat="1" ht="22.5">
      <c r="B215" s="205"/>
      <c r="C215" s="206"/>
      <c r="D215" s="207" t="s">
        <v>193</v>
      </c>
      <c r="E215" s="208" t="s">
        <v>1</v>
      </c>
      <c r="F215" s="209" t="s">
        <v>194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3" customFormat="1" ht="11.25">
      <c r="B216" s="205"/>
      <c r="C216" s="206"/>
      <c r="D216" s="207" t="s">
        <v>193</v>
      </c>
      <c r="E216" s="208" t="s">
        <v>1</v>
      </c>
      <c r="F216" s="209" t="s">
        <v>195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193</v>
      </c>
      <c r="AU216" s="215" t="s">
        <v>84</v>
      </c>
      <c r="AV216" s="13" t="s">
        <v>82</v>
      </c>
      <c r="AW216" s="13" t="s">
        <v>31</v>
      </c>
      <c r="AX216" s="13" t="s">
        <v>75</v>
      </c>
      <c r="AY216" s="215" t="s">
        <v>184</v>
      </c>
    </row>
    <row r="217" spans="1:65" s="14" customFormat="1" ht="11.25">
      <c r="B217" s="216"/>
      <c r="C217" s="217"/>
      <c r="D217" s="207" t="s">
        <v>193</v>
      </c>
      <c r="E217" s="218" t="s">
        <v>1</v>
      </c>
      <c r="F217" s="219" t="s">
        <v>265</v>
      </c>
      <c r="G217" s="217"/>
      <c r="H217" s="220">
        <v>2.0030000000000001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193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184</v>
      </c>
    </row>
    <row r="218" spans="1:65" s="14" customFormat="1" ht="11.25">
      <c r="B218" s="216"/>
      <c r="C218" s="217"/>
      <c r="D218" s="207" t="s">
        <v>193</v>
      </c>
      <c r="E218" s="218" t="s">
        <v>1</v>
      </c>
      <c r="F218" s="219" t="s">
        <v>266</v>
      </c>
      <c r="G218" s="217"/>
      <c r="H218" s="220">
        <v>2.0030000000000001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193</v>
      </c>
      <c r="AU218" s="226" t="s">
        <v>84</v>
      </c>
      <c r="AV218" s="14" t="s">
        <v>84</v>
      </c>
      <c r="AW218" s="14" t="s">
        <v>31</v>
      </c>
      <c r="AX218" s="14" t="s">
        <v>75</v>
      </c>
      <c r="AY218" s="226" t="s">
        <v>184</v>
      </c>
    </row>
    <row r="219" spans="1:65" s="14" customFormat="1" ht="11.25">
      <c r="B219" s="216"/>
      <c r="C219" s="217"/>
      <c r="D219" s="207" t="s">
        <v>193</v>
      </c>
      <c r="E219" s="218" t="s">
        <v>1</v>
      </c>
      <c r="F219" s="219" t="s">
        <v>267</v>
      </c>
      <c r="G219" s="217"/>
      <c r="H219" s="220">
        <v>2.0030000000000001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193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184</v>
      </c>
    </row>
    <row r="220" spans="1:65" s="14" customFormat="1" ht="11.25">
      <c r="B220" s="216"/>
      <c r="C220" s="217"/>
      <c r="D220" s="207" t="s">
        <v>193</v>
      </c>
      <c r="E220" s="218" t="s">
        <v>1</v>
      </c>
      <c r="F220" s="219" t="s">
        <v>268</v>
      </c>
      <c r="G220" s="217"/>
      <c r="H220" s="220">
        <v>2.0030000000000001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193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184</v>
      </c>
    </row>
    <row r="221" spans="1:65" s="14" customFormat="1" ht="11.25">
      <c r="B221" s="216"/>
      <c r="C221" s="217"/>
      <c r="D221" s="207" t="s">
        <v>193</v>
      </c>
      <c r="E221" s="218" t="s">
        <v>1</v>
      </c>
      <c r="F221" s="219" t="s">
        <v>269</v>
      </c>
      <c r="G221" s="217"/>
      <c r="H221" s="220">
        <v>15.3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193</v>
      </c>
      <c r="AU221" s="226" t="s">
        <v>84</v>
      </c>
      <c r="AV221" s="14" t="s">
        <v>84</v>
      </c>
      <c r="AW221" s="14" t="s">
        <v>31</v>
      </c>
      <c r="AX221" s="14" t="s">
        <v>75</v>
      </c>
      <c r="AY221" s="226" t="s">
        <v>184</v>
      </c>
    </row>
    <row r="222" spans="1:65" s="2" customFormat="1" ht="24">
      <c r="A222" s="34"/>
      <c r="B222" s="35"/>
      <c r="C222" s="192" t="s">
        <v>270</v>
      </c>
      <c r="D222" s="192" t="s">
        <v>187</v>
      </c>
      <c r="E222" s="193" t="s">
        <v>271</v>
      </c>
      <c r="F222" s="194" t="s">
        <v>272</v>
      </c>
      <c r="G222" s="195" t="s">
        <v>122</v>
      </c>
      <c r="H222" s="196">
        <v>99.947000000000003</v>
      </c>
      <c r="I222" s="197"/>
      <c r="J222" s="198">
        <f>ROUND(I222*H222,2)</f>
        <v>0</v>
      </c>
      <c r="K222" s="194" t="s">
        <v>190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8.7309999999999999E-2</v>
      </c>
      <c r="R222" s="201">
        <f>Q222*H222</f>
        <v>8.7263725700000006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191</v>
      </c>
      <c r="BM222" s="203" t="s">
        <v>273</v>
      </c>
    </row>
    <row r="223" spans="1:65" s="13" customFormat="1" ht="22.5">
      <c r="B223" s="205"/>
      <c r="C223" s="206"/>
      <c r="D223" s="207" t="s">
        <v>193</v>
      </c>
      <c r="E223" s="208" t="s">
        <v>1</v>
      </c>
      <c r="F223" s="209" t="s">
        <v>194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193</v>
      </c>
      <c r="AU223" s="215" t="s">
        <v>84</v>
      </c>
      <c r="AV223" s="13" t="s">
        <v>82</v>
      </c>
      <c r="AW223" s="13" t="s">
        <v>31</v>
      </c>
      <c r="AX223" s="13" t="s">
        <v>75</v>
      </c>
      <c r="AY223" s="215" t="s">
        <v>184</v>
      </c>
    </row>
    <row r="224" spans="1:65" s="13" customFormat="1" ht="11.25">
      <c r="B224" s="205"/>
      <c r="C224" s="206"/>
      <c r="D224" s="207" t="s">
        <v>193</v>
      </c>
      <c r="E224" s="208" t="s">
        <v>1</v>
      </c>
      <c r="F224" s="209" t="s">
        <v>195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193</v>
      </c>
      <c r="AU224" s="215" t="s">
        <v>84</v>
      </c>
      <c r="AV224" s="13" t="s">
        <v>82</v>
      </c>
      <c r="AW224" s="13" t="s">
        <v>31</v>
      </c>
      <c r="AX224" s="13" t="s">
        <v>75</v>
      </c>
      <c r="AY224" s="215" t="s">
        <v>184</v>
      </c>
    </row>
    <row r="225" spans="2:51" s="14" customFormat="1" ht="11.25">
      <c r="B225" s="216"/>
      <c r="C225" s="217"/>
      <c r="D225" s="207" t="s">
        <v>193</v>
      </c>
      <c r="E225" s="218" t="s">
        <v>1</v>
      </c>
      <c r="F225" s="219" t="s">
        <v>274</v>
      </c>
      <c r="G225" s="217"/>
      <c r="H225" s="220">
        <v>5.415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193</v>
      </c>
      <c r="AU225" s="226" t="s">
        <v>84</v>
      </c>
      <c r="AV225" s="14" t="s">
        <v>84</v>
      </c>
      <c r="AW225" s="14" t="s">
        <v>31</v>
      </c>
      <c r="AX225" s="14" t="s">
        <v>75</v>
      </c>
      <c r="AY225" s="226" t="s">
        <v>184</v>
      </c>
    </row>
    <row r="226" spans="2:51" s="14" customFormat="1" ht="11.25">
      <c r="B226" s="216"/>
      <c r="C226" s="217"/>
      <c r="D226" s="207" t="s">
        <v>193</v>
      </c>
      <c r="E226" s="218" t="s">
        <v>1</v>
      </c>
      <c r="F226" s="219" t="s">
        <v>275</v>
      </c>
      <c r="G226" s="217"/>
      <c r="H226" s="220">
        <v>10.83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193</v>
      </c>
      <c r="AU226" s="226" t="s">
        <v>84</v>
      </c>
      <c r="AV226" s="14" t="s">
        <v>84</v>
      </c>
      <c r="AW226" s="14" t="s">
        <v>31</v>
      </c>
      <c r="AX226" s="14" t="s">
        <v>75</v>
      </c>
      <c r="AY226" s="226" t="s">
        <v>184</v>
      </c>
    </row>
    <row r="227" spans="2:51" s="14" customFormat="1" ht="11.25">
      <c r="B227" s="216"/>
      <c r="C227" s="217"/>
      <c r="D227" s="207" t="s">
        <v>193</v>
      </c>
      <c r="E227" s="218" t="s">
        <v>1</v>
      </c>
      <c r="F227" s="219" t="s">
        <v>276</v>
      </c>
      <c r="G227" s="217"/>
      <c r="H227" s="220">
        <v>5.9290000000000003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193</v>
      </c>
      <c r="AU227" s="226" t="s">
        <v>84</v>
      </c>
      <c r="AV227" s="14" t="s">
        <v>84</v>
      </c>
      <c r="AW227" s="14" t="s">
        <v>31</v>
      </c>
      <c r="AX227" s="14" t="s">
        <v>75</v>
      </c>
      <c r="AY227" s="226" t="s">
        <v>184</v>
      </c>
    </row>
    <row r="228" spans="2:51" s="14" customFormat="1" ht="11.25">
      <c r="B228" s="216"/>
      <c r="C228" s="217"/>
      <c r="D228" s="207" t="s">
        <v>193</v>
      </c>
      <c r="E228" s="218" t="s">
        <v>1</v>
      </c>
      <c r="F228" s="219" t="s">
        <v>277</v>
      </c>
      <c r="G228" s="217"/>
      <c r="H228" s="220">
        <v>5.415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193</v>
      </c>
      <c r="AU228" s="226" t="s">
        <v>84</v>
      </c>
      <c r="AV228" s="14" t="s">
        <v>84</v>
      </c>
      <c r="AW228" s="14" t="s">
        <v>31</v>
      </c>
      <c r="AX228" s="14" t="s">
        <v>75</v>
      </c>
      <c r="AY228" s="226" t="s">
        <v>184</v>
      </c>
    </row>
    <row r="229" spans="2:51" s="14" customFormat="1" ht="11.25">
      <c r="B229" s="216"/>
      <c r="C229" s="217"/>
      <c r="D229" s="207" t="s">
        <v>193</v>
      </c>
      <c r="E229" s="218" t="s">
        <v>1</v>
      </c>
      <c r="F229" s="219" t="s">
        <v>278</v>
      </c>
      <c r="G229" s="217"/>
      <c r="H229" s="220">
        <v>10.83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193</v>
      </c>
      <c r="AU229" s="226" t="s">
        <v>84</v>
      </c>
      <c r="AV229" s="14" t="s">
        <v>84</v>
      </c>
      <c r="AW229" s="14" t="s">
        <v>31</v>
      </c>
      <c r="AX229" s="14" t="s">
        <v>75</v>
      </c>
      <c r="AY229" s="226" t="s">
        <v>184</v>
      </c>
    </row>
    <row r="230" spans="2:51" s="14" customFormat="1" ht="11.25">
      <c r="B230" s="216"/>
      <c r="C230" s="217"/>
      <c r="D230" s="207" t="s">
        <v>193</v>
      </c>
      <c r="E230" s="218" t="s">
        <v>1</v>
      </c>
      <c r="F230" s="219" t="s">
        <v>279</v>
      </c>
      <c r="G230" s="217"/>
      <c r="H230" s="220">
        <v>5.415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193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184</v>
      </c>
    </row>
    <row r="231" spans="2:51" s="14" customFormat="1" ht="11.25">
      <c r="B231" s="216"/>
      <c r="C231" s="217"/>
      <c r="D231" s="207" t="s">
        <v>193</v>
      </c>
      <c r="E231" s="218" t="s">
        <v>1</v>
      </c>
      <c r="F231" s="219" t="s">
        <v>280</v>
      </c>
      <c r="G231" s="217"/>
      <c r="H231" s="220">
        <v>10.83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193</v>
      </c>
      <c r="AU231" s="226" t="s">
        <v>84</v>
      </c>
      <c r="AV231" s="14" t="s">
        <v>84</v>
      </c>
      <c r="AW231" s="14" t="s">
        <v>31</v>
      </c>
      <c r="AX231" s="14" t="s">
        <v>75</v>
      </c>
      <c r="AY231" s="226" t="s">
        <v>184</v>
      </c>
    </row>
    <row r="232" spans="2:51" s="14" customFormat="1" ht="11.25">
      <c r="B232" s="216"/>
      <c r="C232" s="217"/>
      <c r="D232" s="207" t="s">
        <v>193</v>
      </c>
      <c r="E232" s="218" t="s">
        <v>1</v>
      </c>
      <c r="F232" s="219" t="s">
        <v>281</v>
      </c>
      <c r="G232" s="217"/>
      <c r="H232" s="220">
        <v>5.4450000000000003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193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184</v>
      </c>
    </row>
    <row r="233" spans="2:51" s="14" customFormat="1" ht="11.25">
      <c r="B233" s="216"/>
      <c r="C233" s="217"/>
      <c r="D233" s="207" t="s">
        <v>193</v>
      </c>
      <c r="E233" s="218" t="s">
        <v>1</v>
      </c>
      <c r="F233" s="219" t="s">
        <v>266</v>
      </c>
      <c r="G233" s="217"/>
      <c r="H233" s="220">
        <v>2.0030000000000001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193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184</v>
      </c>
    </row>
    <row r="234" spans="2:51" s="14" customFormat="1" ht="11.25">
      <c r="B234" s="216"/>
      <c r="C234" s="217"/>
      <c r="D234" s="207" t="s">
        <v>193</v>
      </c>
      <c r="E234" s="218" t="s">
        <v>1</v>
      </c>
      <c r="F234" s="219" t="s">
        <v>282</v>
      </c>
      <c r="G234" s="217"/>
      <c r="H234" s="220">
        <v>1.339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193</v>
      </c>
      <c r="AU234" s="226" t="s">
        <v>84</v>
      </c>
      <c r="AV234" s="14" t="s">
        <v>84</v>
      </c>
      <c r="AW234" s="14" t="s">
        <v>31</v>
      </c>
      <c r="AX234" s="14" t="s">
        <v>75</v>
      </c>
      <c r="AY234" s="226" t="s">
        <v>184</v>
      </c>
    </row>
    <row r="235" spans="2:51" s="14" customFormat="1" ht="11.25">
      <c r="B235" s="216"/>
      <c r="C235" s="217"/>
      <c r="D235" s="207" t="s">
        <v>193</v>
      </c>
      <c r="E235" s="218" t="s">
        <v>1</v>
      </c>
      <c r="F235" s="219" t="s">
        <v>267</v>
      </c>
      <c r="G235" s="217"/>
      <c r="H235" s="220">
        <v>2.0030000000000001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193</v>
      </c>
      <c r="AU235" s="226" t="s">
        <v>84</v>
      </c>
      <c r="AV235" s="14" t="s">
        <v>84</v>
      </c>
      <c r="AW235" s="14" t="s">
        <v>31</v>
      </c>
      <c r="AX235" s="14" t="s">
        <v>75</v>
      </c>
      <c r="AY235" s="226" t="s">
        <v>184</v>
      </c>
    </row>
    <row r="236" spans="2:51" s="14" customFormat="1" ht="11.25">
      <c r="B236" s="216"/>
      <c r="C236" s="217"/>
      <c r="D236" s="207" t="s">
        <v>193</v>
      </c>
      <c r="E236" s="218" t="s">
        <v>1</v>
      </c>
      <c r="F236" s="219" t="s">
        <v>268</v>
      </c>
      <c r="G236" s="217"/>
      <c r="H236" s="220">
        <v>2.0030000000000001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193</v>
      </c>
      <c r="AU236" s="226" t="s">
        <v>84</v>
      </c>
      <c r="AV236" s="14" t="s">
        <v>84</v>
      </c>
      <c r="AW236" s="14" t="s">
        <v>31</v>
      </c>
      <c r="AX236" s="14" t="s">
        <v>75</v>
      </c>
      <c r="AY236" s="226" t="s">
        <v>184</v>
      </c>
    </row>
    <row r="237" spans="2:51" s="14" customFormat="1" ht="11.25">
      <c r="B237" s="216"/>
      <c r="C237" s="217"/>
      <c r="D237" s="207" t="s">
        <v>193</v>
      </c>
      <c r="E237" s="218" t="s">
        <v>1</v>
      </c>
      <c r="F237" s="219" t="s">
        <v>283</v>
      </c>
      <c r="G237" s="217"/>
      <c r="H237" s="220">
        <v>5.415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193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184</v>
      </c>
    </row>
    <row r="238" spans="2:51" s="14" customFormat="1" ht="11.25">
      <c r="B238" s="216"/>
      <c r="C238" s="217"/>
      <c r="D238" s="207" t="s">
        <v>193</v>
      </c>
      <c r="E238" s="218" t="s">
        <v>1</v>
      </c>
      <c r="F238" s="219" t="s">
        <v>284</v>
      </c>
      <c r="G238" s="217"/>
      <c r="H238" s="220">
        <v>10.83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193</v>
      </c>
      <c r="AU238" s="226" t="s">
        <v>84</v>
      </c>
      <c r="AV238" s="14" t="s">
        <v>84</v>
      </c>
      <c r="AW238" s="14" t="s">
        <v>31</v>
      </c>
      <c r="AX238" s="14" t="s">
        <v>75</v>
      </c>
      <c r="AY238" s="226" t="s">
        <v>184</v>
      </c>
    </row>
    <row r="239" spans="2:51" s="14" customFormat="1" ht="11.25">
      <c r="B239" s="216"/>
      <c r="C239" s="217"/>
      <c r="D239" s="207" t="s">
        <v>193</v>
      </c>
      <c r="E239" s="218" t="s">
        <v>1</v>
      </c>
      <c r="F239" s="219" t="s">
        <v>285</v>
      </c>
      <c r="G239" s="217"/>
      <c r="H239" s="220">
        <v>5.415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193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184</v>
      </c>
    </row>
    <row r="240" spans="2:51" s="14" customFormat="1" ht="11.25">
      <c r="B240" s="216"/>
      <c r="C240" s="217"/>
      <c r="D240" s="207" t="s">
        <v>193</v>
      </c>
      <c r="E240" s="218" t="s">
        <v>1</v>
      </c>
      <c r="F240" s="219" t="s">
        <v>286</v>
      </c>
      <c r="G240" s="217"/>
      <c r="H240" s="220">
        <v>10.83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193</v>
      </c>
      <c r="AU240" s="226" t="s">
        <v>84</v>
      </c>
      <c r="AV240" s="14" t="s">
        <v>84</v>
      </c>
      <c r="AW240" s="14" t="s">
        <v>31</v>
      </c>
      <c r="AX240" s="14" t="s">
        <v>75</v>
      </c>
      <c r="AY240" s="226" t="s">
        <v>184</v>
      </c>
    </row>
    <row r="241" spans="1:65" s="2" customFormat="1" ht="24">
      <c r="A241" s="34"/>
      <c r="B241" s="35"/>
      <c r="C241" s="192" t="s">
        <v>287</v>
      </c>
      <c r="D241" s="192" t="s">
        <v>187</v>
      </c>
      <c r="E241" s="193" t="s">
        <v>288</v>
      </c>
      <c r="F241" s="194" t="s">
        <v>289</v>
      </c>
      <c r="G241" s="195" t="s">
        <v>122</v>
      </c>
      <c r="H241" s="196">
        <v>454.96499999999997</v>
      </c>
      <c r="I241" s="197"/>
      <c r="J241" s="198">
        <f>ROUND(I241*H241,2)</f>
        <v>0</v>
      </c>
      <c r="K241" s="194" t="s">
        <v>190</v>
      </c>
      <c r="L241" s="39"/>
      <c r="M241" s="199" t="s">
        <v>1</v>
      </c>
      <c r="N241" s="200" t="s">
        <v>40</v>
      </c>
      <c r="O241" s="71"/>
      <c r="P241" s="201">
        <f>O241*H241</f>
        <v>0</v>
      </c>
      <c r="Q241" s="201">
        <v>0.10445</v>
      </c>
      <c r="R241" s="201">
        <f>Q241*H241</f>
        <v>47.521094249999997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191</v>
      </c>
      <c r="AT241" s="203" t="s">
        <v>187</v>
      </c>
      <c r="AU241" s="203" t="s">
        <v>84</v>
      </c>
      <c r="AY241" s="17" t="s">
        <v>184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82</v>
      </c>
      <c r="BK241" s="204">
        <f>ROUND(I241*H241,2)</f>
        <v>0</v>
      </c>
      <c r="BL241" s="17" t="s">
        <v>191</v>
      </c>
      <c r="BM241" s="203" t="s">
        <v>290</v>
      </c>
    </row>
    <row r="242" spans="1:65" s="13" customFormat="1" ht="22.5">
      <c r="B242" s="205"/>
      <c r="C242" s="206"/>
      <c r="D242" s="207" t="s">
        <v>193</v>
      </c>
      <c r="E242" s="208" t="s">
        <v>1</v>
      </c>
      <c r="F242" s="209" t="s">
        <v>194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193</v>
      </c>
      <c r="AU242" s="215" t="s">
        <v>84</v>
      </c>
      <c r="AV242" s="13" t="s">
        <v>82</v>
      </c>
      <c r="AW242" s="13" t="s">
        <v>31</v>
      </c>
      <c r="AX242" s="13" t="s">
        <v>75</v>
      </c>
      <c r="AY242" s="215" t="s">
        <v>184</v>
      </c>
    </row>
    <row r="243" spans="1:65" s="13" customFormat="1" ht="11.25">
      <c r="B243" s="205"/>
      <c r="C243" s="206"/>
      <c r="D243" s="207" t="s">
        <v>193</v>
      </c>
      <c r="E243" s="208" t="s">
        <v>1</v>
      </c>
      <c r="F243" s="209" t="s">
        <v>195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193</v>
      </c>
      <c r="AU243" s="215" t="s">
        <v>84</v>
      </c>
      <c r="AV243" s="13" t="s">
        <v>82</v>
      </c>
      <c r="AW243" s="13" t="s">
        <v>31</v>
      </c>
      <c r="AX243" s="13" t="s">
        <v>75</v>
      </c>
      <c r="AY243" s="215" t="s">
        <v>184</v>
      </c>
    </row>
    <row r="244" spans="1:65" s="14" customFormat="1" ht="11.25">
      <c r="B244" s="216"/>
      <c r="C244" s="217"/>
      <c r="D244" s="207" t="s">
        <v>193</v>
      </c>
      <c r="E244" s="218" t="s">
        <v>1</v>
      </c>
      <c r="F244" s="219" t="s">
        <v>291</v>
      </c>
      <c r="G244" s="217"/>
      <c r="H244" s="220">
        <v>11.666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193</v>
      </c>
      <c r="AU244" s="226" t="s">
        <v>84</v>
      </c>
      <c r="AV244" s="14" t="s">
        <v>84</v>
      </c>
      <c r="AW244" s="14" t="s">
        <v>31</v>
      </c>
      <c r="AX244" s="14" t="s">
        <v>75</v>
      </c>
      <c r="AY244" s="226" t="s">
        <v>184</v>
      </c>
    </row>
    <row r="245" spans="1:65" s="14" customFormat="1" ht="11.25">
      <c r="B245" s="216"/>
      <c r="C245" s="217"/>
      <c r="D245" s="207" t="s">
        <v>193</v>
      </c>
      <c r="E245" s="218" t="s">
        <v>1</v>
      </c>
      <c r="F245" s="219" t="s">
        <v>292</v>
      </c>
      <c r="G245" s="217"/>
      <c r="H245" s="220">
        <v>15.933999999999999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193</v>
      </c>
      <c r="AU245" s="226" t="s">
        <v>84</v>
      </c>
      <c r="AV245" s="14" t="s">
        <v>84</v>
      </c>
      <c r="AW245" s="14" t="s">
        <v>31</v>
      </c>
      <c r="AX245" s="14" t="s">
        <v>75</v>
      </c>
      <c r="AY245" s="226" t="s">
        <v>184</v>
      </c>
    </row>
    <row r="246" spans="1:65" s="14" customFormat="1" ht="11.25">
      <c r="B246" s="216"/>
      <c r="C246" s="217"/>
      <c r="D246" s="207" t="s">
        <v>193</v>
      </c>
      <c r="E246" s="218" t="s">
        <v>1</v>
      </c>
      <c r="F246" s="219" t="s">
        <v>293</v>
      </c>
      <c r="G246" s="217"/>
      <c r="H246" s="220">
        <v>24.349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193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184</v>
      </c>
    </row>
    <row r="247" spans="1:65" s="14" customFormat="1" ht="11.25">
      <c r="B247" s="216"/>
      <c r="C247" s="217"/>
      <c r="D247" s="207" t="s">
        <v>193</v>
      </c>
      <c r="E247" s="218" t="s">
        <v>1</v>
      </c>
      <c r="F247" s="219" t="s">
        <v>294</v>
      </c>
      <c r="G247" s="217"/>
      <c r="H247" s="220">
        <v>17.55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193</v>
      </c>
      <c r="AU247" s="226" t="s">
        <v>84</v>
      </c>
      <c r="AV247" s="14" t="s">
        <v>84</v>
      </c>
      <c r="AW247" s="14" t="s">
        <v>31</v>
      </c>
      <c r="AX247" s="14" t="s">
        <v>75</v>
      </c>
      <c r="AY247" s="226" t="s">
        <v>184</v>
      </c>
    </row>
    <row r="248" spans="1:65" s="14" customFormat="1" ht="11.25">
      <c r="B248" s="216"/>
      <c r="C248" s="217"/>
      <c r="D248" s="207" t="s">
        <v>193</v>
      </c>
      <c r="E248" s="218" t="s">
        <v>1</v>
      </c>
      <c r="F248" s="219" t="s">
        <v>295</v>
      </c>
      <c r="G248" s="217"/>
      <c r="H248" s="220">
        <v>7.71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193</v>
      </c>
      <c r="AU248" s="226" t="s">
        <v>84</v>
      </c>
      <c r="AV248" s="14" t="s">
        <v>84</v>
      </c>
      <c r="AW248" s="14" t="s">
        <v>31</v>
      </c>
      <c r="AX248" s="14" t="s">
        <v>75</v>
      </c>
      <c r="AY248" s="226" t="s">
        <v>184</v>
      </c>
    </row>
    <row r="249" spans="1:65" s="14" customFormat="1" ht="11.25">
      <c r="B249" s="216"/>
      <c r="C249" s="217"/>
      <c r="D249" s="207" t="s">
        <v>193</v>
      </c>
      <c r="E249" s="218" t="s">
        <v>1</v>
      </c>
      <c r="F249" s="219" t="s">
        <v>296</v>
      </c>
      <c r="G249" s="217"/>
      <c r="H249" s="220">
        <v>10.327999999999999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193</v>
      </c>
      <c r="AU249" s="226" t="s">
        <v>84</v>
      </c>
      <c r="AV249" s="14" t="s">
        <v>84</v>
      </c>
      <c r="AW249" s="14" t="s">
        <v>31</v>
      </c>
      <c r="AX249" s="14" t="s">
        <v>75</v>
      </c>
      <c r="AY249" s="226" t="s">
        <v>184</v>
      </c>
    </row>
    <row r="250" spans="1:65" s="14" customFormat="1" ht="11.25">
      <c r="B250" s="216"/>
      <c r="C250" s="217"/>
      <c r="D250" s="207" t="s">
        <v>193</v>
      </c>
      <c r="E250" s="218" t="s">
        <v>1</v>
      </c>
      <c r="F250" s="219" t="s">
        <v>297</v>
      </c>
      <c r="G250" s="217"/>
      <c r="H250" s="220">
        <v>15.38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193</v>
      </c>
      <c r="AU250" s="226" t="s">
        <v>84</v>
      </c>
      <c r="AV250" s="14" t="s">
        <v>84</v>
      </c>
      <c r="AW250" s="14" t="s">
        <v>31</v>
      </c>
      <c r="AX250" s="14" t="s">
        <v>75</v>
      </c>
      <c r="AY250" s="226" t="s">
        <v>184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298</v>
      </c>
      <c r="G251" s="217"/>
      <c r="H251" s="220">
        <v>6.8849999999999998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14" customFormat="1" ht="11.25">
      <c r="B252" s="216"/>
      <c r="C252" s="217"/>
      <c r="D252" s="207" t="s">
        <v>193</v>
      </c>
      <c r="E252" s="218" t="s">
        <v>1</v>
      </c>
      <c r="F252" s="219" t="s">
        <v>299</v>
      </c>
      <c r="G252" s="217"/>
      <c r="H252" s="220">
        <v>3.4430000000000001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193</v>
      </c>
      <c r="AU252" s="226" t="s">
        <v>84</v>
      </c>
      <c r="AV252" s="14" t="s">
        <v>84</v>
      </c>
      <c r="AW252" s="14" t="s">
        <v>31</v>
      </c>
      <c r="AX252" s="14" t="s">
        <v>75</v>
      </c>
      <c r="AY252" s="226" t="s">
        <v>184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300</v>
      </c>
      <c r="G253" s="217"/>
      <c r="H253" s="220">
        <v>24.655000000000001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84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4" customFormat="1" ht="11.25">
      <c r="B254" s="216"/>
      <c r="C254" s="217"/>
      <c r="D254" s="207" t="s">
        <v>193</v>
      </c>
      <c r="E254" s="218" t="s">
        <v>1</v>
      </c>
      <c r="F254" s="219" t="s">
        <v>301</v>
      </c>
      <c r="G254" s="217"/>
      <c r="H254" s="220">
        <v>3.4430000000000001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193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184</v>
      </c>
    </row>
    <row r="255" spans="1:65" s="14" customFormat="1" ht="11.25">
      <c r="B255" s="216"/>
      <c r="C255" s="217"/>
      <c r="D255" s="207" t="s">
        <v>193</v>
      </c>
      <c r="E255" s="218" t="s">
        <v>1</v>
      </c>
      <c r="F255" s="219" t="s">
        <v>302</v>
      </c>
      <c r="G255" s="217"/>
      <c r="H255" s="220">
        <v>25.763999999999999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193</v>
      </c>
      <c r="AU255" s="226" t="s">
        <v>84</v>
      </c>
      <c r="AV255" s="14" t="s">
        <v>84</v>
      </c>
      <c r="AW255" s="14" t="s">
        <v>31</v>
      </c>
      <c r="AX255" s="14" t="s">
        <v>75</v>
      </c>
      <c r="AY255" s="226" t="s">
        <v>184</v>
      </c>
    </row>
    <row r="256" spans="1:65" s="14" customFormat="1" ht="11.25">
      <c r="B256" s="216"/>
      <c r="C256" s="217"/>
      <c r="D256" s="207" t="s">
        <v>193</v>
      </c>
      <c r="E256" s="218" t="s">
        <v>1</v>
      </c>
      <c r="F256" s="219" t="s">
        <v>303</v>
      </c>
      <c r="G256" s="217"/>
      <c r="H256" s="220">
        <v>2.8690000000000002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193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184</v>
      </c>
    </row>
    <row r="257" spans="2:51" s="14" customFormat="1" ht="11.25">
      <c r="B257" s="216"/>
      <c r="C257" s="217"/>
      <c r="D257" s="207" t="s">
        <v>193</v>
      </c>
      <c r="E257" s="218" t="s">
        <v>1</v>
      </c>
      <c r="F257" s="219" t="s">
        <v>304</v>
      </c>
      <c r="G257" s="217"/>
      <c r="H257" s="220">
        <v>21.751000000000001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193</v>
      </c>
      <c r="AU257" s="226" t="s">
        <v>84</v>
      </c>
      <c r="AV257" s="14" t="s">
        <v>84</v>
      </c>
      <c r="AW257" s="14" t="s">
        <v>31</v>
      </c>
      <c r="AX257" s="14" t="s">
        <v>75</v>
      </c>
      <c r="AY257" s="226" t="s">
        <v>184</v>
      </c>
    </row>
    <row r="258" spans="2:51" s="14" customFormat="1" ht="11.25">
      <c r="B258" s="216"/>
      <c r="C258" s="217"/>
      <c r="D258" s="207" t="s">
        <v>193</v>
      </c>
      <c r="E258" s="218" t="s">
        <v>1</v>
      </c>
      <c r="F258" s="219" t="s">
        <v>305</v>
      </c>
      <c r="G258" s="217"/>
      <c r="H258" s="220">
        <v>3.4430000000000001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2:51" s="14" customFormat="1" ht="11.25">
      <c r="B259" s="216"/>
      <c r="C259" s="217"/>
      <c r="D259" s="207" t="s">
        <v>193</v>
      </c>
      <c r="E259" s="218" t="s">
        <v>1</v>
      </c>
      <c r="F259" s="219" t="s">
        <v>306</v>
      </c>
      <c r="G259" s="217"/>
      <c r="H259" s="220">
        <v>21.460999999999999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193</v>
      </c>
      <c r="AU259" s="226" t="s">
        <v>84</v>
      </c>
      <c r="AV259" s="14" t="s">
        <v>84</v>
      </c>
      <c r="AW259" s="14" t="s">
        <v>31</v>
      </c>
      <c r="AX259" s="14" t="s">
        <v>75</v>
      </c>
      <c r="AY259" s="226" t="s">
        <v>184</v>
      </c>
    </row>
    <row r="260" spans="2:51" s="14" customFormat="1" ht="11.25">
      <c r="B260" s="216"/>
      <c r="C260" s="217"/>
      <c r="D260" s="207" t="s">
        <v>193</v>
      </c>
      <c r="E260" s="218" t="s">
        <v>1</v>
      </c>
      <c r="F260" s="219" t="s">
        <v>307</v>
      </c>
      <c r="G260" s="217"/>
      <c r="H260" s="220">
        <v>13.638999999999999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193</v>
      </c>
      <c r="AU260" s="226" t="s">
        <v>84</v>
      </c>
      <c r="AV260" s="14" t="s">
        <v>84</v>
      </c>
      <c r="AW260" s="14" t="s">
        <v>31</v>
      </c>
      <c r="AX260" s="14" t="s">
        <v>75</v>
      </c>
      <c r="AY260" s="226" t="s">
        <v>184</v>
      </c>
    </row>
    <row r="261" spans="2:51" s="14" customFormat="1" ht="11.25">
      <c r="B261" s="216"/>
      <c r="C261" s="217"/>
      <c r="D261" s="207" t="s">
        <v>193</v>
      </c>
      <c r="E261" s="218" t="s">
        <v>1</v>
      </c>
      <c r="F261" s="219" t="s">
        <v>308</v>
      </c>
      <c r="G261" s="217"/>
      <c r="H261" s="220">
        <v>1.53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193</v>
      </c>
      <c r="AU261" s="226" t="s">
        <v>84</v>
      </c>
      <c r="AV261" s="14" t="s">
        <v>84</v>
      </c>
      <c r="AW261" s="14" t="s">
        <v>31</v>
      </c>
      <c r="AX261" s="14" t="s">
        <v>75</v>
      </c>
      <c r="AY261" s="226" t="s">
        <v>184</v>
      </c>
    </row>
    <row r="262" spans="2:51" s="14" customFormat="1" ht="11.25">
      <c r="B262" s="216"/>
      <c r="C262" s="217"/>
      <c r="D262" s="207" t="s">
        <v>193</v>
      </c>
      <c r="E262" s="218" t="s">
        <v>1</v>
      </c>
      <c r="F262" s="219" t="s">
        <v>309</v>
      </c>
      <c r="G262" s="217"/>
      <c r="H262" s="220">
        <v>26.111000000000001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193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184</v>
      </c>
    </row>
    <row r="263" spans="2:51" s="14" customFormat="1" ht="11.25">
      <c r="B263" s="216"/>
      <c r="C263" s="217"/>
      <c r="D263" s="207" t="s">
        <v>193</v>
      </c>
      <c r="E263" s="218" t="s">
        <v>1</v>
      </c>
      <c r="F263" s="219" t="s">
        <v>310</v>
      </c>
      <c r="G263" s="217"/>
      <c r="H263" s="220">
        <v>1.53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193</v>
      </c>
      <c r="AU263" s="226" t="s">
        <v>84</v>
      </c>
      <c r="AV263" s="14" t="s">
        <v>84</v>
      </c>
      <c r="AW263" s="14" t="s">
        <v>31</v>
      </c>
      <c r="AX263" s="14" t="s">
        <v>75</v>
      </c>
      <c r="AY263" s="226" t="s">
        <v>184</v>
      </c>
    </row>
    <row r="264" spans="2:51" s="14" customFormat="1" ht="11.25">
      <c r="B264" s="216"/>
      <c r="C264" s="217"/>
      <c r="D264" s="207" t="s">
        <v>193</v>
      </c>
      <c r="E264" s="218" t="s">
        <v>1</v>
      </c>
      <c r="F264" s="219" t="s">
        <v>311</v>
      </c>
      <c r="G264" s="217"/>
      <c r="H264" s="220">
        <v>26.15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193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184</v>
      </c>
    </row>
    <row r="265" spans="2:51" s="14" customFormat="1" ht="11.25">
      <c r="B265" s="216"/>
      <c r="C265" s="217"/>
      <c r="D265" s="207" t="s">
        <v>193</v>
      </c>
      <c r="E265" s="218" t="s">
        <v>1</v>
      </c>
      <c r="F265" s="219" t="s">
        <v>312</v>
      </c>
      <c r="G265" s="217"/>
      <c r="H265" s="220">
        <v>3.8250000000000002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193</v>
      </c>
      <c r="AU265" s="226" t="s">
        <v>84</v>
      </c>
      <c r="AV265" s="14" t="s">
        <v>84</v>
      </c>
      <c r="AW265" s="14" t="s">
        <v>31</v>
      </c>
      <c r="AX265" s="14" t="s">
        <v>75</v>
      </c>
      <c r="AY265" s="226" t="s">
        <v>184</v>
      </c>
    </row>
    <row r="266" spans="2:51" s="14" customFormat="1" ht="11.25">
      <c r="B266" s="216"/>
      <c r="C266" s="217"/>
      <c r="D266" s="207" t="s">
        <v>193</v>
      </c>
      <c r="E266" s="218" t="s">
        <v>1</v>
      </c>
      <c r="F266" s="219" t="s">
        <v>313</v>
      </c>
      <c r="G266" s="217"/>
      <c r="H266" s="220">
        <v>25.763999999999999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193</v>
      </c>
      <c r="AU266" s="226" t="s">
        <v>84</v>
      </c>
      <c r="AV266" s="14" t="s">
        <v>84</v>
      </c>
      <c r="AW266" s="14" t="s">
        <v>31</v>
      </c>
      <c r="AX266" s="14" t="s">
        <v>75</v>
      </c>
      <c r="AY266" s="226" t="s">
        <v>184</v>
      </c>
    </row>
    <row r="267" spans="2:51" s="14" customFormat="1" ht="11.25">
      <c r="B267" s="216"/>
      <c r="C267" s="217"/>
      <c r="D267" s="207" t="s">
        <v>193</v>
      </c>
      <c r="E267" s="218" t="s">
        <v>1</v>
      </c>
      <c r="F267" s="219" t="s">
        <v>314</v>
      </c>
      <c r="G267" s="217"/>
      <c r="H267" s="220">
        <v>6.8849999999999998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193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184</v>
      </c>
    </row>
    <row r="268" spans="2:51" s="14" customFormat="1" ht="11.25">
      <c r="B268" s="216"/>
      <c r="C268" s="217"/>
      <c r="D268" s="207" t="s">
        <v>193</v>
      </c>
      <c r="E268" s="218" t="s">
        <v>1</v>
      </c>
      <c r="F268" s="219" t="s">
        <v>315</v>
      </c>
      <c r="G268" s="217"/>
      <c r="H268" s="220">
        <v>3.4430000000000001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184</v>
      </c>
    </row>
    <row r="269" spans="2:51" s="14" customFormat="1" ht="11.25">
      <c r="B269" s="216"/>
      <c r="C269" s="217"/>
      <c r="D269" s="207" t="s">
        <v>193</v>
      </c>
      <c r="E269" s="218" t="s">
        <v>1</v>
      </c>
      <c r="F269" s="219" t="s">
        <v>316</v>
      </c>
      <c r="G269" s="217"/>
      <c r="H269" s="220">
        <v>21.786000000000001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193</v>
      </c>
      <c r="AU269" s="226" t="s">
        <v>84</v>
      </c>
      <c r="AV269" s="14" t="s">
        <v>84</v>
      </c>
      <c r="AW269" s="14" t="s">
        <v>31</v>
      </c>
      <c r="AX269" s="14" t="s">
        <v>75</v>
      </c>
      <c r="AY269" s="226" t="s">
        <v>184</v>
      </c>
    </row>
    <row r="270" spans="2:51" s="14" customFormat="1" ht="11.25">
      <c r="B270" s="216"/>
      <c r="C270" s="217"/>
      <c r="D270" s="207" t="s">
        <v>193</v>
      </c>
      <c r="E270" s="218" t="s">
        <v>1</v>
      </c>
      <c r="F270" s="219" t="s">
        <v>317</v>
      </c>
      <c r="G270" s="217"/>
      <c r="H270" s="220">
        <v>19.759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193</v>
      </c>
      <c r="AU270" s="226" t="s">
        <v>84</v>
      </c>
      <c r="AV270" s="14" t="s">
        <v>84</v>
      </c>
      <c r="AW270" s="14" t="s">
        <v>31</v>
      </c>
      <c r="AX270" s="14" t="s">
        <v>75</v>
      </c>
      <c r="AY270" s="226" t="s">
        <v>184</v>
      </c>
    </row>
    <row r="271" spans="2:51" s="14" customFormat="1" ht="11.25">
      <c r="B271" s="216"/>
      <c r="C271" s="217"/>
      <c r="D271" s="207" t="s">
        <v>193</v>
      </c>
      <c r="E271" s="218" t="s">
        <v>1</v>
      </c>
      <c r="F271" s="219" t="s">
        <v>318</v>
      </c>
      <c r="G271" s="217"/>
      <c r="H271" s="220">
        <v>21.978000000000002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193</v>
      </c>
      <c r="AU271" s="226" t="s">
        <v>84</v>
      </c>
      <c r="AV271" s="14" t="s">
        <v>84</v>
      </c>
      <c r="AW271" s="14" t="s">
        <v>31</v>
      </c>
      <c r="AX271" s="14" t="s">
        <v>75</v>
      </c>
      <c r="AY271" s="226" t="s">
        <v>184</v>
      </c>
    </row>
    <row r="272" spans="2:51" s="14" customFormat="1" ht="11.25">
      <c r="B272" s="216"/>
      <c r="C272" s="217"/>
      <c r="D272" s="207" t="s">
        <v>193</v>
      </c>
      <c r="E272" s="218" t="s">
        <v>1</v>
      </c>
      <c r="F272" s="219" t="s">
        <v>319</v>
      </c>
      <c r="G272" s="217"/>
      <c r="H272" s="220">
        <v>4.9370000000000003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65" s="14" customFormat="1" ht="11.25">
      <c r="B273" s="216"/>
      <c r="C273" s="217"/>
      <c r="D273" s="207" t="s">
        <v>193</v>
      </c>
      <c r="E273" s="218" t="s">
        <v>1</v>
      </c>
      <c r="F273" s="219" t="s">
        <v>320</v>
      </c>
      <c r="G273" s="217"/>
      <c r="H273" s="220">
        <v>19.184999999999999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193</v>
      </c>
      <c r="AU273" s="226" t="s">
        <v>84</v>
      </c>
      <c r="AV273" s="14" t="s">
        <v>84</v>
      </c>
      <c r="AW273" s="14" t="s">
        <v>31</v>
      </c>
      <c r="AX273" s="14" t="s">
        <v>75</v>
      </c>
      <c r="AY273" s="226" t="s">
        <v>184</v>
      </c>
    </row>
    <row r="274" spans="1:65" s="14" customFormat="1" ht="11.25">
      <c r="B274" s="216"/>
      <c r="C274" s="217"/>
      <c r="D274" s="207" t="s">
        <v>193</v>
      </c>
      <c r="E274" s="218" t="s">
        <v>1</v>
      </c>
      <c r="F274" s="219" t="s">
        <v>321</v>
      </c>
      <c r="G274" s="217"/>
      <c r="H274" s="220">
        <v>23.201000000000001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193</v>
      </c>
      <c r="AU274" s="226" t="s">
        <v>84</v>
      </c>
      <c r="AV274" s="14" t="s">
        <v>84</v>
      </c>
      <c r="AW274" s="14" t="s">
        <v>31</v>
      </c>
      <c r="AX274" s="14" t="s">
        <v>75</v>
      </c>
      <c r="AY274" s="226" t="s">
        <v>184</v>
      </c>
    </row>
    <row r="275" spans="1:65" s="14" customFormat="1" ht="11.25">
      <c r="B275" s="216"/>
      <c r="C275" s="217"/>
      <c r="D275" s="207" t="s">
        <v>193</v>
      </c>
      <c r="E275" s="218" t="s">
        <v>1</v>
      </c>
      <c r="F275" s="219" t="s">
        <v>322</v>
      </c>
      <c r="G275" s="217"/>
      <c r="H275" s="220">
        <v>17.081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193</v>
      </c>
      <c r="AU275" s="226" t="s">
        <v>84</v>
      </c>
      <c r="AV275" s="14" t="s">
        <v>84</v>
      </c>
      <c r="AW275" s="14" t="s">
        <v>31</v>
      </c>
      <c r="AX275" s="14" t="s">
        <v>75</v>
      </c>
      <c r="AY275" s="226" t="s">
        <v>184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323</v>
      </c>
      <c r="G276" s="217"/>
      <c r="H276" s="220">
        <v>1.53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184</v>
      </c>
    </row>
    <row r="277" spans="1:65" s="2" customFormat="1" ht="24">
      <c r="A277" s="34"/>
      <c r="B277" s="35"/>
      <c r="C277" s="192" t="s">
        <v>324</v>
      </c>
      <c r="D277" s="192" t="s">
        <v>187</v>
      </c>
      <c r="E277" s="193" t="s">
        <v>325</v>
      </c>
      <c r="F277" s="194" t="s">
        <v>326</v>
      </c>
      <c r="G277" s="195" t="s">
        <v>327</v>
      </c>
      <c r="H277" s="196">
        <v>33.799999999999997</v>
      </c>
      <c r="I277" s="197"/>
      <c r="J277" s="198">
        <f>ROUND(I277*H277,2)</f>
        <v>0</v>
      </c>
      <c r="K277" s="194" t="s">
        <v>190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8.0000000000000007E-5</v>
      </c>
      <c r="R277" s="201">
        <f>Q277*H277</f>
        <v>2.7039999999999998E-3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191</v>
      </c>
      <c r="AT277" s="203" t="s">
        <v>187</v>
      </c>
      <c r="AU277" s="203" t="s">
        <v>84</v>
      </c>
      <c r="AY277" s="17" t="s">
        <v>184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191</v>
      </c>
      <c r="BM277" s="203" t="s">
        <v>328</v>
      </c>
    </row>
    <row r="278" spans="1:65" s="13" customFormat="1" ht="22.5">
      <c r="B278" s="205"/>
      <c r="C278" s="206"/>
      <c r="D278" s="207" t="s">
        <v>193</v>
      </c>
      <c r="E278" s="208" t="s">
        <v>1</v>
      </c>
      <c r="F278" s="209" t="s">
        <v>194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193</v>
      </c>
      <c r="AU278" s="215" t="s">
        <v>84</v>
      </c>
      <c r="AV278" s="13" t="s">
        <v>82</v>
      </c>
      <c r="AW278" s="13" t="s">
        <v>31</v>
      </c>
      <c r="AX278" s="13" t="s">
        <v>75</v>
      </c>
      <c r="AY278" s="215" t="s">
        <v>184</v>
      </c>
    </row>
    <row r="279" spans="1:65" s="13" customFormat="1" ht="11.25">
      <c r="B279" s="205"/>
      <c r="C279" s="206"/>
      <c r="D279" s="207" t="s">
        <v>193</v>
      </c>
      <c r="E279" s="208" t="s">
        <v>1</v>
      </c>
      <c r="F279" s="209" t="s">
        <v>195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193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184</v>
      </c>
    </row>
    <row r="280" spans="1:65" s="14" customFormat="1" ht="11.25">
      <c r="B280" s="216"/>
      <c r="C280" s="217"/>
      <c r="D280" s="207" t="s">
        <v>193</v>
      </c>
      <c r="E280" s="218" t="s">
        <v>1</v>
      </c>
      <c r="F280" s="219" t="s">
        <v>329</v>
      </c>
      <c r="G280" s="217"/>
      <c r="H280" s="220">
        <v>1.8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193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184</v>
      </c>
    </row>
    <row r="281" spans="1:65" s="14" customFormat="1" ht="11.25">
      <c r="B281" s="216"/>
      <c r="C281" s="217"/>
      <c r="D281" s="207" t="s">
        <v>193</v>
      </c>
      <c r="E281" s="218" t="s">
        <v>1</v>
      </c>
      <c r="F281" s="219" t="s">
        <v>330</v>
      </c>
      <c r="G281" s="217"/>
      <c r="H281" s="220">
        <v>3.6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193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184</v>
      </c>
    </row>
    <row r="282" spans="1:65" s="14" customFormat="1" ht="11.25">
      <c r="B282" s="216"/>
      <c r="C282" s="217"/>
      <c r="D282" s="207" t="s">
        <v>193</v>
      </c>
      <c r="E282" s="218" t="s">
        <v>1</v>
      </c>
      <c r="F282" s="219" t="s">
        <v>331</v>
      </c>
      <c r="G282" s="217"/>
      <c r="H282" s="220">
        <v>1.55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193</v>
      </c>
      <c r="AU282" s="226" t="s">
        <v>84</v>
      </c>
      <c r="AV282" s="14" t="s">
        <v>84</v>
      </c>
      <c r="AW282" s="14" t="s">
        <v>31</v>
      </c>
      <c r="AX282" s="14" t="s">
        <v>75</v>
      </c>
      <c r="AY282" s="226" t="s">
        <v>184</v>
      </c>
    </row>
    <row r="283" spans="1:65" s="14" customFormat="1" ht="11.25">
      <c r="B283" s="216"/>
      <c r="C283" s="217"/>
      <c r="D283" s="207" t="s">
        <v>193</v>
      </c>
      <c r="E283" s="218" t="s">
        <v>1</v>
      </c>
      <c r="F283" s="219" t="s">
        <v>332</v>
      </c>
      <c r="G283" s="217"/>
      <c r="H283" s="220">
        <v>1.8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193</v>
      </c>
      <c r="AU283" s="226" t="s">
        <v>84</v>
      </c>
      <c r="AV283" s="14" t="s">
        <v>84</v>
      </c>
      <c r="AW283" s="14" t="s">
        <v>31</v>
      </c>
      <c r="AX283" s="14" t="s">
        <v>75</v>
      </c>
      <c r="AY283" s="226" t="s">
        <v>184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333</v>
      </c>
      <c r="G284" s="217"/>
      <c r="H284" s="220">
        <v>3.6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184</v>
      </c>
    </row>
    <row r="285" spans="1:65" s="14" customFormat="1" ht="11.25">
      <c r="B285" s="216"/>
      <c r="C285" s="217"/>
      <c r="D285" s="207" t="s">
        <v>193</v>
      </c>
      <c r="E285" s="218" t="s">
        <v>1</v>
      </c>
      <c r="F285" s="219" t="s">
        <v>334</v>
      </c>
      <c r="G285" s="217"/>
      <c r="H285" s="220">
        <v>1.8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193</v>
      </c>
      <c r="AU285" s="226" t="s">
        <v>84</v>
      </c>
      <c r="AV285" s="14" t="s">
        <v>84</v>
      </c>
      <c r="AW285" s="14" t="s">
        <v>31</v>
      </c>
      <c r="AX285" s="14" t="s">
        <v>75</v>
      </c>
      <c r="AY285" s="226" t="s">
        <v>184</v>
      </c>
    </row>
    <row r="286" spans="1:65" s="14" customFormat="1" ht="11.25">
      <c r="B286" s="216"/>
      <c r="C286" s="217"/>
      <c r="D286" s="207" t="s">
        <v>193</v>
      </c>
      <c r="E286" s="218" t="s">
        <v>1</v>
      </c>
      <c r="F286" s="219" t="s">
        <v>335</v>
      </c>
      <c r="G286" s="217"/>
      <c r="H286" s="220">
        <v>3.6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193</v>
      </c>
      <c r="AU286" s="226" t="s">
        <v>84</v>
      </c>
      <c r="AV286" s="14" t="s">
        <v>84</v>
      </c>
      <c r="AW286" s="14" t="s">
        <v>31</v>
      </c>
      <c r="AX286" s="14" t="s">
        <v>75</v>
      </c>
      <c r="AY286" s="226" t="s">
        <v>184</v>
      </c>
    </row>
    <row r="287" spans="1:65" s="14" customFormat="1" ht="11.25">
      <c r="B287" s="216"/>
      <c r="C287" s="217"/>
      <c r="D287" s="207" t="s">
        <v>193</v>
      </c>
      <c r="E287" s="218" t="s">
        <v>1</v>
      </c>
      <c r="F287" s="219" t="s">
        <v>336</v>
      </c>
      <c r="G287" s="217"/>
      <c r="H287" s="220">
        <v>0.9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193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184</v>
      </c>
    </row>
    <row r="288" spans="1:65" s="14" customFormat="1" ht="11.25">
      <c r="B288" s="216"/>
      <c r="C288" s="217"/>
      <c r="D288" s="207" t="s">
        <v>193</v>
      </c>
      <c r="E288" s="218" t="s">
        <v>1</v>
      </c>
      <c r="F288" s="219" t="s">
        <v>337</v>
      </c>
      <c r="G288" s="217"/>
      <c r="H288" s="220">
        <v>0.35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193</v>
      </c>
      <c r="AU288" s="226" t="s">
        <v>84</v>
      </c>
      <c r="AV288" s="14" t="s">
        <v>84</v>
      </c>
      <c r="AW288" s="14" t="s">
        <v>31</v>
      </c>
      <c r="AX288" s="14" t="s">
        <v>75</v>
      </c>
      <c r="AY288" s="226" t="s">
        <v>184</v>
      </c>
    </row>
    <row r="289" spans="1:65" s="14" customFormat="1" ht="11.25">
      <c r="B289" s="216"/>
      <c r="C289" s="217"/>
      <c r="D289" s="207" t="s">
        <v>193</v>
      </c>
      <c r="E289" s="218" t="s">
        <v>1</v>
      </c>
      <c r="F289" s="219" t="s">
        <v>338</v>
      </c>
      <c r="G289" s="217"/>
      <c r="H289" s="220">
        <v>1.8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193</v>
      </c>
      <c r="AU289" s="226" t="s">
        <v>84</v>
      </c>
      <c r="AV289" s="14" t="s">
        <v>84</v>
      </c>
      <c r="AW289" s="14" t="s">
        <v>31</v>
      </c>
      <c r="AX289" s="14" t="s">
        <v>75</v>
      </c>
      <c r="AY289" s="226" t="s">
        <v>184</v>
      </c>
    </row>
    <row r="290" spans="1:65" s="14" customFormat="1" ht="11.25">
      <c r="B290" s="216"/>
      <c r="C290" s="217"/>
      <c r="D290" s="207" t="s">
        <v>193</v>
      </c>
      <c r="E290" s="218" t="s">
        <v>1</v>
      </c>
      <c r="F290" s="219" t="s">
        <v>339</v>
      </c>
      <c r="G290" s="217"/>
      <c r="H290" s="220">
        <v>3.6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193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184</v>
      </c>
    </row>
    <row r="291" spans="1:65" s="14" customFormat="1" ht="11.25">
      <c r="B291" s="216"/>
      <c r="C291" s="217"/>
      <c r="D291" s="207" t="s">
        <v>193</v>
      </c>
      <c r="E291" s="218" t="s">
        <v>1</v>
      </c>
      <c r="F291" s="219" t="s">
        <v>340</v>
      </c>
      <c r="G291" s="217"/>
      <c r="H291" s="220">
        <v>1.8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193</v>
      </c>
      <c r="AU291" s="226" t="s">
        <v>84</v>
      </c>
      <c r="AV291" s="14" t="s">
        <v>84</v>
      </c>
      <c r="AW291" s="14" t="s">
        <v>31</v>
      </c>
      <c r="AX291" s="14" t="s">
        <v>75</v>
      </c>
      <c r="AY291" s="226" t="s">
        <v>184</v>
      </c>
    </row>
    <row r="292" spans="1:65" s="14" customFormat="1" ht="11.25">
      <c r="B292" s="216"/>
      <c r="C292" s="217"/>
      <c r="D292" s="207" t="s">
        <v>193</v>
      </c>
      <c r="E292" s="218" t="s">
        <v>1</v>
      </c>
      <c r="F292" s="219" t="s">
        <v>341</v>
      </c>
      <c r="G292" s="217"/>
      <c r="H292" s="220">
        <v>3.6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193</v>
      </c>
      <c r="AU292" s="226" t="s">
        <v>84</v>
      </c>
      <c r="AV292" s="14" t="s">
        <v>84</v>
      </c>
      <c r="AW292" s="14" t="s">
        <v>31</v>
      </c>
      <c r="AX292" s="14" t="s">
        <v>75</v>
      </c>
      <c r="AY292" s="226" t="s">
        <v>184</v>
      </c>
    </row>
    <row r="293" spans="1:65" s="14" customFormat="1" ht="11.25">
      <c r="B293" s="216"/>
      <c r="C293" s="217"/>
      <c r="D293" s="207" t="s">
        <v>193</v>
      </c>
      <c r="E293" s="218" t="s">
        <v>1</v>
      </c>
      <c r="F293" s="219" t="s">
        <v>342</v>
      </c>
      <c r="G293" s="217"/>
      <c r="H293" s="220">
        <v>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193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184</v>
      </c>
    </row>
    <row r="294" spans="1:65" s="2" customFormat="1" ht="24">
      <c r="A294" s="34"/>
      <c r="B294" s="35"/>
      <c r="C294" s="192" t="s">
        <v>343</v>
      </c>
      <c r="D294" s="192" t="s">
        <v>187</v>
      </c>
      <c r="E294" s="193" t="s">
        <v>344</v>
      </c>
      <c r="F294" s="194" t="s">
        <v>345</v>
      </c>
      <c r="G294" s="195" t="s">
        <v>327</v>
      </c>
      <c r="H294" s="196">
        <v>128.333</v>
      </c>
      <c r="I294" s="197"/>
      <c r="J294" s="198">
        <f>ROUND(I294*H294,2)</f>
        <v>0</v>
      </c>
      <c r="K294" s="194" t="s">
        <v>190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1.2E-4</v>
      </c>
      <c r="R294" s="201">
        <f>Q294*H294</f>
        <v>1.5399960000000001E-2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191</v>
      </c>
      <c r="AT294" s="203" t="s">
        <v>187</v>
      </c>
      <c r="AU294" s="203" t="s">
        <v>84</v>
      </c>
      <c r="AY294" s="17" t="s">
        <v>184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191</v>
      </c>
      <c r="BM294" s="203" t="s">
        <v>346</v>
      </c>
    </row>
    <row r="295" spans="1:65" s="13" customFormat="1" ht="22.5">
      <c r="B295" s="205"/>
      <c r="C295" s="206"/>
      <c r="D295" s="207" t="s">
        <v>193</v>
      </c>
      <c r="E295" s="208" t="s">
        <v>1</v>
      </c>
      <c r="F295" s="209" t="s">
        <v>194</v>
      </c>
      <c r="G295" s="206"/>
      <c r="H295" s="208" t="s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193</v>
      </c>
      <c r="AU295" s="215" t="s">
        <v>84</v>
      </c>
      <c r="AV295" s="13" t="s">
        <v>82</v>
      </c>
      <c r="AW295" s="13" t="s">
        <v>31</v>
      </c>
      <c r="AX295" s="13" t="s">
        <v>75</v>
      </c>
      <c r="AY295" s="215" t="s">
        <v>184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195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347</v>
      </c>
      <c r="G297" s="217"/>
      <c r="H297" s="220">
        <v>3.05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4" customFormat="1" ht="11.25">
      <c r="B298" s="216"/>
      <c r="C298" s="217"/>
      <c r="D298" s="207" t="s">
        <v>193</v>
      </c>
      <c r="E298" s="218" t="s">
        <v>1</v>
      </c>
      <c r="F298" s="219" t="s">
        <v>348</v>
      </c>
      <c r="G298" s="217"/>
      <c r="H298" s="220">
        <v>4.55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193</v>
      </c>
      <c r="AU298" s="226" t="s">
        <v>84</v>
      </c>
      <c r="AV298" s="14" t="s">
        <v>84</v>
      </c>
      <c r="AW298" s="14" t="s">
        <v>31</v>
      </c>
      <c r="AX298" s="14" t="s">
        <v>75</v>
      </c>
      <c r="AY298" s="226" t="s">
        <v>184</v>
      </c>
    </row>
    <row r="299" spans="1:65" s="14" customFormat="1" ht="11.25">
      <c r="B299" s="216"/>
      <c r="C299" s="217"/>
      <c r="D299" s="207" t="s">
        <v>193</v>
      </c>
      <c r="E299" s="218" t="s">
        <v>1</v>
      </c>
      <c r="F299" s="219" t="s">
        <v>349</v>
      </c>
      <c r="G299" s="217"/>
      <c r="H299" s="220">
        <v>6.75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193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184</v>
      </c>
    </row>
    <row r="300" spans="1:65" s="14" customFormat="1" ht="11.25">
      <c r="B300" s="216"/>
      <c r="C300" s="217"/>
      <c r="D300" s="207" t="s">
        <v>193</v>
      </c>
      <c r="E300" s="218" t="s">
        <v>1</v>
      </c>
      <c r="F300" s="219" t="s">
        <v>350</v>
      </c>
      <c r="G300" s="217"/>
      <c r="H300" s="220">
        <v>4.9729999999999999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193</v>
      </c>
      <c r="AU300" s="226" t="s">
        <v>84</v>
      </c>
      <c r="AV300" s="14" t="s">
        <v>84</v>
      </c>
      <c r="AW300" s="14" t="s">
        <v>31</v>
      </c>
      <c r="AX300" s="14" t="s">
        <v>75</v>
      </c>
      <c r="AY300" s="226" t="s">
        <v>184</v>
      </c>
    </row>
    <row r="301" spans="1:65" s="14" customFormat="1" ht="11.25">
      <c r="B301" s="216"/>
      <c r="C301" s="217"/>
      <c r="D301" s="207" t="s">
        <v>193</v>
      </c>
      <c r="E301" s="218" t="s">
        <v>1</v>
      </c>
      <c r="F301" s="219" t="s">
        <v>351</v>
      </c>
      <c r="G301" s="217"/>
      <c r="H301" s="220">
        <v>2.4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193</v>
      </c>
      <c r="AU301" s="226" t="s">
        <v>84</v>
      </c>
      <c r="AV301" s="14" t="s">
        <v>84</v>
      </c>
      <c r="AW301" s="14" t="s">
        <v>31</v>
      </c>
      <c r="AX301" s="14" t="s">
        <v>75</v>
      </c>
      <c r="AY301" s="226" t="s">
        <v>184</v>
      </c>
    </row>
    <row r="302" spans="1:65" s="14" customFormat="1" ht="11.25">
      <c r="B302" s="216"/>
      <c r="C302" s="217"/>
      <c r="D302" s="207" t="s">
        <v>193</v>
      </c>
      <c r="E302" s="218" t="s">
        <v>1</v>
      </c>
      <c r="F302" s="219" t="s">
        <v>352</v>
      </c>
      <c r="G302" s="217"/>
      <c r="H302" s="220">
        <v>2.7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193</v>
      </c>
      <c r="AU302" s="226" t="s">
        <v>84</v>
      </c>
      <c r="AV302" s="14" t="s">
        <v>84</v>
      </c>
      <c r="AW302" s="14" t="s">
        <v>31</v>
      </c>
      <c r="AX302" s="14" t="s">
        <v>75</v>
      </c>
      <c r="AY302" s="226" t="s">
        <v>184</v>
      </c>
    </row>
    <row r="303" spans="1:65" s="14" customFormat="1" ht="11.25">
      <c r="B303" s="216"/>
      <c r="C303" s="217"/>
      <c r="D303" s="207" t="s">
        <v>193</v>
      </c>
      <c r="E303" s="218" t="s">
        <v>1</v>
      </c>
      <c r="F303" s="219" t="s">
        <v>353</v>
      </c>
      <c r="G303" s="217"/>
      <c r="H303" s="220">
        <v>4.46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193</v>
      </c>
      <c r="AU303" s="226" t="s">
        <v>84</v>
      </c>
      <c r="AV303" s="14" t="s">
        <v>84</v>
      </c>
      <c r="AW303" s="14" t="s">
        <v>31</v>
      </c>
      <c r="AX303" s="14" t="s">
        <v>75</v>
      </c>
      <c r="AY303" s="226" t="s">
        <v>184</v>
      </c>
    </row>
    <row r="304" spans="1:65" s="14" customFormat="1" ht="11.25">
      <c r="B304" s="216"/>
      <c r="C304" s="217"/>
      <c r="D304" s="207" t="s">
        <v>193</v>
      </c>
      <c r="E304" s="218" t="s">
        <v>1</v>
      </c>
      <c r="F304" s="219" t="s">
        <v>332</v>
      </c>
      <c r="G304" s="217"/>
      <c r="H304" s="220">
        <v>1.8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193</v>
      </c>
      <c r="AU304" s="226" t="s">
        <v>84</v>
      </c>
      <c r="AV304" s="14" t="s">
        <v>84</v>
      </c>
      <c r="AW304" s="14" t="s">
        <v>31</v>
      </c>
      <c r="AX304" s="14" t="s">
        <v>75</v>
      </c>
      <c r="AY304" s="226" t="s">
        <v>184</v>
      </c>
    </row>
    <row r="305" spans="2:51" s="14" customFormat="1" ht="11.25">
      <c r="B305" s="216"/>
      <c r="C305" s="217"/>
      <c r="D305" s="207" t="s">
        <v>193</v>
      </c>
      <c r="E305" s="218" t="s">
        <v>1</v>
      </c>
      <c r="F305" s="219" t="s">
        <v>354</v>
      </c>
      <c r="G305" s="217"/>
      <c r="H305" s="220">
        <v>0.9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2:51" s="14" customFormat="1" ht="11.25">
      <c r="B306" s="216"/>
      <c r="C306" s="217"/>
      <c r="D306" s="207" t="s">
        <v>193</v>
      </c>
      <c r="E306" s="218" t="s">
        <v>1</v>
      </c>
      <c r="F306" s="219" t="s">
        <v>355</v>
      </c>
      <c r="G306" s="217"/>
      <c r="H306" s="220">
        <v>6.8849999999999998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193</v>
      </c>
      <c r="AU306" s="226" t="s">
        <v>84</v>
      </c>
      <c r="AV306" s="14" t="s">
        <v>84</v>
      </c>
      <c r="AW306" s="14" t="s">
        <v>31</v>
      </c>
      <c r="AX306" s="14" t="s">
        <v>75</v>
      </c>
      <c r="AY306" s="226" t="s">
        <v>184</v>
      </c>
    </row>
    <row r="307" spans="2:51" s="14" customFormat="1" ht="11.25">
      <c r="B307" s="216"/>
      <c r="C307" s="217"/>
      <c r="D307" s="207" t="s">
        <v>193</v>
      </c>
      <c r="E307" s="218" t="s">
        <v>1</v>
      </c>
      <c r="F307" s="219" t="s">
        <v>356</v>
      </c>
      <c r="G307" s="217"/>
      <c r="H307" s="220">
        <v>0.9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193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184</v>
      </c>
    </row>
    <row r="308" spans="2:51" s="14" customFormat="1" ht="11.25">
      <c r="B308" s="216"/>
      <c r="C308" s="217"/>
      <c r="D308" s="207" t="s">
        <v>193</v>
      </c>
      <c r="E308" s="218" t="s">
        <v>1</v>
      </c>
      <c r="F308" s="219" t="s">
        <v>357</v>
      </c>
      <c r="G308" s="217"/>
      <c r="H308" s="220">
        <v>7.1749999999999998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193</v>
      </c>
      <c r="AU308" s="226" t="s">
        <v>84</v>
      </c>
      <c r="AV308" s="14" t="s">
        <v>84</v>
      </c>
      <c r="AW308" s="14" t="s">
        <v>31</v>
      </c>
      <c r="AX308" s="14" t="s">
        <v>75</v>
      </c>
      <c r="AY308" s="226" t="s">
        <v>184</v>
      </c>
    </row>
    <row r="309" spans="2:51" s="14" customFormat="1" ht="11.25">
      <c r="B309" s="216"/>
      <c r="C309" s="217"/>
      <c r="D309" s="207" t="s">
        <v>193</v>
      </c>
      <c r="E309" s="218" t="s">
        <v>1</v>
      </c>
      <c r="F309" s="219" t="s">
        <v>358</v>
      </c>
      <c r="G309" s="217"/>
      <c r="H309" s="220">
        <v>0.75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193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184</v>
      </c>
    </row>
    <row r="310" spans="2:51" s="14" customFormat="1" ht="11.25">
      <c r="B310" s="216"/>
      <c r="C310" s="217"/>
      <c r="D310" s="207" t="s">
        <v>193</v>
      </c>
      <c r="E310" s="218" t="s">
        <v>1</v>
      </c>
      <c r="F310" s="219" t="s">
        <v>359</v>
      </c>
      <c r="G310" s="217"/>
      <c r="H310" s="220">
        <v>6.51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193</v>
      </c>
      <c r="AU310" s="226" t="s">
        <v>84</v>
      </c>
      <c r="AV310" s="14" t="s">
        <v>84</v>
      </c>
      <c r="AW310" s="14" t="s">
        <v>31</v>
      </c>
      <c r="AX310" s="14" t="s">
        <v>75</v>
      </c>
      <c r="AY310" s="226" t="s">
        <v>184</v>
      </c>
    </row>
    <row r="311" spans="2:51" s="14" customFormat="1" ht="11.25">
      <c r="B311" s="216"/>
      <c r="C311" s="217"/>
      <c r="D311" s="207" t="s">
        <v>193</v>
      </c>
      <c r="E311" s="218" t="s">
        <v>1</v>
      </c>
      <c r="F311" s="219" t="s">
        <v>360</v>
      </c>
      <c r="G311" s="217"/>
      <c r="H311" s="220">
        <v>0.9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193</v>
      </c>
      <c r="AU311" s="226" t="s">
        <v>84</v>
      </c>
      <c r="AV311" s="14" t="s">
        <v>84</v>
      </c>
      <c r="AW311" s="14" t="s">
        <v>31</v>
      </c>
      <c r="AX311" s="14" t="s">
        <v>75</v>
      </c>
      <c r="AY311" s="226" t="s">
        <v>184</v>
      </c>
    </row>
    <row r="312" spans="2:51" s="14" customFormat="1" ht="11.25">
      <c r="B312" s="216"/>
      <c r="C312" s="217"/>
      <c r="D312" s="207" t="s">
        <v>193</v>
      </c>
      <c r="E312" s="218" t="s">
        <v>1</v>
      </c>
      <c r="F312" s="219" t="s">
        <v>361</v>
      </c>
      <c r="G312" s="217"/>
      <c r="H312" s="220">
        <v>6.05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193</v>
      </c>
      <c r="AU312" s="226" t="s">
        <v>84</v>
      </c>
      <c r="AV312" s="14" t="s">
        <v>84</v>
      </c>
      <c r="AW312" s="14" t="s">
        <v>31</v>
      </c>
      <c r="AX312" s="14" t="s">
        <v>75</v>
      </c>
      <c r="AY312" s="226" t="s">
        <v>184</v>
      </c>
    </row>
    <row r="313" spans="2:51" s="14" customFormat="1" ht="11.25">
      <c r="B313" s="216"/>
      <c r="C313" s="217"/>
      <c r="D313" s="207" t="s">
        <v>193</v>
      </c>
      <c r="E313" s="218" t="s">
        <v>1</v>
      </c>
      <c r="F313" s="219" t="s">
        <v>362</v>
      </c>
      <c r="G313" s="217"/>
      <c r="H313" s="220">
        <v>3.95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193</v>
      </c>
      <c r="AU313" s="226" t="s">
        <v>84</v>
      </c>
      <c r="AV313" s="14" t="s">
        <v>84</v>
      </c>
      <c r="AW313" s="14" t="s">
        <v>31</v>
      </c>
      <c r="AX313" s="14" t="s">
        <v>75</v>
      </c>
      <c r="AY313" s="226" t="s">
        <v>184</v>
      </c>
    </row>
    <row r="314" spans="2:51" s="14" customFormat="1" ht="11.25">
      <c r="B314" s="216"/>
      <c r="C314" s="217"/>
      <c r="D314" s="207" t="s">
        <v>193</v>
      </c>
      <c r="E314" s="218" t="s">
        <v>1</v>
      </c>
      <c r="F314" s="219" t="s">
        <v>363</v>
      </c>
      <c r="G314" s="217"/>
      <c r="H314" s="220">
        <v>0.4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193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184</v>
      </c>
    </row>
    <row r="315" spans="2:51" s="14" customFormat="1" ht="11.25">
      <c r="B315" s="216"/>
      <c r="C315" s="217"/>
      <c r="D315" s="207" t="s">
        <v>193</v>
      </c>
      <c r="E315" s="218" t="s">
        <v>1</v>
      </c>
      <c r="F315" s="219" t="s">
        <v>364</v>
      </c>
      <c r="G315" s="217"/>
      <c r="H315" s="220">
        <v>7.65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193</v>
      </c>
      <c r="AU315" s="226" t="s">
        <v>84</v>
      </c>
      <c r="AV315" s="14" t="s">
        <v>84</v>
      </c>
      <c r="AW315" s="14" t="s">
        <v>31</v>
      </c>
      <c r="AX315" s="14" t="s">
        <v>75</v>
      </c>
      <c r="AY315" s="226" t="s">
        <v>184</v>
      </c>
    </row>
    <row r="316" spans="2:51" s="14" customFormat="1" ht="11.25">
      <c r="B316" s="216"/>
      <c r="C316" s="217"/>
      <c r="D316" s="207" t="s">
        <v>193</v>
      </c>
      <c r="E316" s="218" t="s">
        <v>1</v>
      </c>
      <c r="F316" s="219" t="s">
        <v>365</v>
      </c>
      <c r="G316" s="217"/>
      <c r="H316" s="220">
        <v>0.4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193</v>
      </c>
      <c r="AU316" s="226" t="s">
        <v>84</v>
      </c>
      <c r="AV316" s="14" t="s">
        <v>84</v>
      </c>
      <c r="AW316" s="14" t="s">
        <v>31</v>
      </c>
      <c r="AX316" s="14" t="s">
        <v>75</v>
      </c>
      <c r="AY316" s="226" t="s">
        <v>184</v>
      </c>
    </row>
    <row r="317" spans="2:51" s="14" customFormat="1" ht="11.25">
      <c r="B317" s="216"/>
      <c r="C317" s="217"/>
      <c r="D317" s="207" t="s">
        <v>193</v>
      </c>
      <c r="E317" s="218" t="s">
        <v>1</v>
      </c>
      <c r="F317" s="219" t="s">
        <v>366</v>
      </c>
      <c r="G317" s="217"/>
      <c r="H317" s="220">
        <v>7.66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193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184</v>
      </c>
    </row>
    <row r="318" spans="2:51" s="14" customFormat="1" ht="11.25">
      <c r="B318" s="216"/>
      <c r="C318" s="217"/>
      <c r="D318" s="207" t="s">
        <v>193</v>
      </c>
      <c r="E318" s="218" t="s">
        <v>1</v>
      </c>
      <c r="F318" s="219" t="s">
        <v>367</v>
      </c>
      <c r="G318" s="217"/>
      <c r="H318" s="220">
        <v>1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193</v>
      </c>
      <c r="AU318" s="226" t="s">
        <v>84</v>
      </c>
      <c r="AV318" s="14" t="s">
        <v>84</v>
      </c>
      <c r="AW318" s="14" t="s">
        <v>31</v>
      </c>
      <c r="AX318" s="14" t="s">
        <v>75</v>
      </c>
      <c r="AY318" s="226" t="s">
        <v>184</v>
      </c>
    </row>
    <row r="319" spans="2:51" s="14" customFormat="1" ht="11.25">
      <c r="B319" s="216"/>
      <c r="C319" s="217"/>
      <c r="D319" s="207" t="s">
        <v>193</v>
      </c>
      <c r="E319" s="218" t="s">
        <v>1</v>
      </c>
      <c r="F319" s="219" t="s">
        <v>368</v>
      </c>
      <c r="G319" s="217"/>
      <c r="H319" s="220">
        <v>7.1749999999999998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193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184</v>
      </c>
    </row>
    <row r="320" spans="2:51" s="14" customFormat="1" ht="11.25">
      <c r="B320" s="216"/>
      <c r="C320" s="217"/>
      <c r="D320" s="207" t="s">
        <v>193</v>
      </c>
      <c r="E320" s="218" t="s">
        <v>1</v>
      </c>
      <c r="F320" s="219" t="s">
        <v>340</v>
      </c>
      <c r="G320" s="217"/>
      <c r="H320" s="220">
        <v>1.8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193</v>
      </c>
      <c r="AU320" s="226" t="s">
        <v>84</v>
      </c>
      <c r="AV320" s="14" t="s">
        <v>84</v>
      </c>
      <c r="AW320" s="14" t="s">
        <v>31</v>
      </c>
      <c r="AX320" s="14" t="s">
        <v>75</v>
      </c>
      <c r="AY320" s="226" t="s">
        <v>184</v>
      </c>
    </row>
    <row r="321" spans="1:65" s="14" customFormat="1" ht="11.25">
      <c r="B321" s="216"/>
      <c r="C321" s="217"/>
      <c r="D321" s="207" t="s">
        <v>193</v>
      </c>
      <c r="E321" s="218" t="s">
        <v>1</v>
      </c>
      <c r="F321" s="219" t="s">
        <v>369</v>
      </c>
      <c r="G321" s="217"/>
      <c r="H321" s="220">
        <v>0.9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193</v>
      </c>
      <c r="AU321" s="226" t="s">
        <v>84</v>
      </c>
      <c r="AV321" s="14" t="s">
        <v>84</v>
      </c>
      <c r="AW321" s="14" t="s">
        <v>31</v>
      </c>
      <c r="AX321" s="14" t="s">
        <v>75</v>
      </c>
      <c r="AY321" s="226" t="s">
        <v>184</v>
      </c>
    </row>
    <row r="322" spans="1:65" s="14" customFormat="1" ht="11.25">
      <c r="B322" s="216"/>
      <c r="C322" s="217"/>
      <c r="D322" s="207" t="s">
        <v>193</v>
      </c>
      <c r="E322" s="218" t="s">
        <v>1</v>
      </c>
      <c r="F322" s="219" t="s">
        <v>370</v>
      </c>
      <c r="G322" s="217"/>
      <c r="H322" s="220">
        <v>6.1349999999999998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193</v>
      </c>
      <c r="AU322" s="226" t="s">
        <v>84</v>
      </c>
      <c r="AV322" s="14" t="s">
        <v>84</v>
      </c>
      <c r="AW322" s="14" t="s">
        <v>31</v>
      </c>
      <c r="AX322" s="14" t="s">
        <v>75</v>
      </c>
      <c r="AY322" s="226" t="s">
        <v>184</v>
      </c>
    </row>
    <row r="323" spans="1:65" s="14" customFormat="1" ht="11.25">
      <c r="B323" s="216"/>
      <c r="C323" s="217"/>
      <c r="D323" s="207" t="s">
        <v>193</v>
      </c>
      <c r="E323" s="218" t="s">
        <v>1</v>
      </c>
      <c r="F323" s="219" t="s">
        <v>371</v>
      </c>
      <c r="G323" s="217"/>
      <c r="H323" s="220">
        <v>5.55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193</v>
      </c>
      <c r="AU323" s="226" t="s">
        <v>84</v>
      </c>
      <c r="AV323" s="14" t="s">
        <v>84</v>
      </c>
      <c r="AW323" s="14" t="s">
        <v>31</v>
      </c>
      <c r="AX323" s="14" t="s">
        <v>75</v>
      </c>
      <c r="AY323" s="226" t="s">
        <v>184</v>
      </c>
    </row>
    <row r="324" spans="1:65" s="14" customFormat="1" ht="11.25">
      <c r="B324" s="216"/>
      <c r="C324" s="217"/>
      <c r="D324" s="207" t="s">
        <v>193</v>
      </c>
      <c r="E324" s="218" t="s">
        <v>1</v>
      </c>
      <c r="F324" s="219" t="s">
        <v>372</v>
      </c>
      <c r="G324" s="217"/>
      <c r="H324" s="220">
        <v>6.1849999999999996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193</v>
      </c>
      <c r="AU324" s="226" t="s">
        <v>84</v>
      </c>
      <c r="AV324" s="14" t="s">
        <v>84</v>
      </c>
      <c r="AW324" s="14" t="s">
        <v>31</v>
      </c>
      <c r="AX324" s="14" t="s">
        <v>75</v>
      </c>
      <c r="AY324" s="226" t="s">
        <v>184</v>
      </c>
    </row>
    <row r="325" spans="1:65" s="14" customFormat="1" ht="11.25">
      <c r="B325" s="216"/>
      <c r="C325" s="217"/>
      <c r="D325" s="207" t="s">
        <v>193</v>
      </c>
      <c r="E325" s="218" t="s">
        <v>1</v>
      </c>
      <c r="F325" s="219" t="s">
        <v>373</v>
      </c>
      <c r="G325" s="217"/>
      <c r="H325" s="220">
        <v>1.675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193</v>
      </c>
      <c r="AU325" s="226" t="s">
        <v>84</v>
      </c>
      <c r="AV325" s="14" t="s">
        <v>84</v>
      </c>
      <c r="AW325" s="14" t="s">
        <v>31</v>
      </c>
      <c r="AX325" s="14" t="s">
        <v>75</v>
      </c>
      <c r="AY325" s="226" t="s">
        <v>184</v>
      </c>
    </row>
    <row r="326" spans="1:65" s="14" customFormat="1" ht="11.25">
      <c r="B326" s="216"/>
      <c r="C326" s="217"/>
      <c r="D326" s="207" t="s">
        <v>193</v>
      </c>
      <c r="E326" s="218" t="s">
        <v>1</v>
      </c>
      <c r="F326" s="219" t="s">
        <v>374</v>
      </c>
      <c r="G326" s="217"/>
      <c r="H326" s="220">
        <v>5.4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193</v>
      </c>
      <c r="AU326" s="226" t="s">
        <v>84</v>
      </c>
      <c r="AV326" s="14" t="s">
        <v>84</v>
      </c>
      <c r="AW326" s="14" t="s">
        <v>31</v>
      </c>
      <c r="AX326" s="14" t="s">
        <v>75</v>
      </c>
      <c r="AY326" s="226" t="s">
        <v>184</v>
      </c>
    </row>
    <row r="327" spans="1:65" s="14" customFormat="1" ht="11.25">
      <c r="B327" s="216"/>
      <c r="C327" s="217"/>
      <c r="D327" s="207" t="s">
        <v>193</v>
      </c>
      <c r="E327" s="218" t="s">
        <v>1</v>
      </c>
      <c r="F327" s="219" t="s">
        <v>375</v>
      </c>
      <c r="G327" s="217"/>
      <c r="H327" s="220">
        <v>6.45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193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184</v>
      </c>
    </row>
    <row r="328" spans="1:65" s="14" customFormat="1" ht="11.25">
      <c r="B328" s="216"/>
      <c r="C328" s="217"/>
      <c r="D328" s="207" t="s">
        <v>193</v>
      </c>
      <c r="E328" s="218" t="s">
        <v>1</v>
      </c>
      <c r="F328" s="219" t="s">
        <v>376</v>
      </c>
      <c r="G328" s="217"/>
      <c r="H328" s="220">
        <v>4.8499999999999996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193</v>
      </c>
      <c r="AU328" s="226" t="s">
        <v>84</v>
      </c>
      <c r="AV328" s="14" t="s">
        <v>84</v>
      </c>
      <c r="AW328" s="14" t="s">
        <v>31</v>
      </c>
      <c r="AX328" s="14" t="s">
        <v>75</v>
      </c>
      <c r="AY328" s="226" t="s">
        <v>184</v>
      </c>
    </row>
    <row r="329" spans="1:65" s="14" customFormat="1" ht="11.25">
      <c r="B329" s="216"/>
      <c r="C329" s="217"/>
      <c r="D329" s="207" t="s">
        <v>193</v>
      </c>
      <c r="E329" s="218" t="s">
        <v>1</v>
      </c>
      <c r="F329" s="219" t="s">
        <v>377</v>
      </c>
      <c r="G329" s="217"/>
      <c r="H329" s="220">
        <v>0.4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193</v>
      </c>
      <c r="AU329" s="226" t="s">
        <v>84</v>
      </c>
      <c r="AV329" s="14" t="s">
        <v>84</v>
      </c>
      <c r="AW329" s="14" t="s">
        <v>31</v>
      </c>
      <c r="AX329" s="14" t="s">
        <v>75</v>
      </c>
      <c r="AY329" s="226" t="s">
        <v>184</v>
      </c>
    </row>
    <row r="330" spans="1:65" s="2" customFormat="1" ht="24">
      <c r="A330" s="34"/>
      <c r="B330" s="35"/>
      <c r="C330" s="192" t="s">
        <v>8</v>
      </c>
      <c r="D330" s="192" t="s">
        <v>187</v>
      </c>
      <c r="E330" s="193" t="s">
        <v>378</v>
      </c>
      <c r="F330" s="194" t="s">
        <v>379</v>
      </c>
      <c r="G330" s="195" t="s">
        <v>327</v>
      </c>
      <c r="H330" s="196">
        <v>275.39999999999998</v>
      </c>
      <c r="I330" s="197"/>
      <c r="J330" s="198">
        <f>ROUND(I330*H330,2)</f>
        <v>0</v>
      </c>
      <c r="K330" s="194" t="s">
        <v>190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1.2999999999999999E-4</v>
      </c>
      <c r="R330" s="201">
        <f>Q330*H330</f>
        <v>3.5801999999999994E-2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191</v>
      </c>
      <c r="AT330" s="203" t="s">
        <v>187</v>
      </c>
      <c r="AU330" s="203" t="s">
        <v>84</v>
      </c>
      <c r="AY330" s="17" t="s">
        <v>184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191</v>
      </c>
      <c r="BM330" s="203" t="s">
        <v>380</v>
      </c>
    </row>
    <row r="331" spans="1:65" s="13" customFormat="1" ht="22.5">
      <c r="B331" s="205"/>
      <c r="C331" s="206"/>
      <c r="D331" s="207" t="s">
        <v>193</v>
      </c>
      <c r="E331" s="208" t="s">
        <v>1</v>
      </c>
      <c r="F331" s="209" t="s">
        <v>194</v>
      </c>
      <c r="G331" s="206"/>
      <c r="H331" s="208" t="s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193</v>
      </c>
      <c r="AU331" s="215" t="s">
        <v>84</v>
      </c>
      <c r="AV331" s="13" t="s">
        <v>82</v>
      </c>
      <c r="AW331" s="13" t="s">
        <v>31</v>
      </c>
      <c r="AX331" s="13" t="s">
        <v>75</v>
      </c>
      <c r="AY331" s="215" t="s">
        <v>184</v>
      </c>
    </row>
    <row r="332" spans="1:65" s="13" customFormat="1" ht="11.25">
      <c r="B332" s="205"/>
      <c r="C332" s="206"/>
      <c r="D332" s="207" t="s">
        <v>193</v>
      </c>
      <c r="E332" s="208" t="s">
        <v>1</v>
      </c>
      <c r="F332" s="209" t="s">
        <v>195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193</v>
      </c>
      <c r="AU332" s="215" t="s">
        <v>84</v>
      </c>
      <c r="AV332" s="13" t="s">
        <v>82</v>
      </c>
      <c r="AW332" s="13" t="s">
        <v>31</v>
      </c>
      <c r="AX332" s="13" t="s">
        <v>75</v>
      </c>
      <c r="AY332" s="215" t="s">
        <v>184</v>
      </c>
    </row>
    <row r="333" spans="1:65" s="14" customFormat="1" ht="11.25">
      <c r="B333" s="216"/>
      <c r="C333" s="217"/>
      <c r="D333" s="207" t="s">
        <v>193</v>
      </c>
      <c r="E333" s="218" t="s">
        <v>1</v>
      </c>
      <c r="F333" s="219" t="s">
        <v>381</v>
      </c>
      <c r="G333" s="217"/>
      <c r="H333" s="220">
        <v>275.39999999999998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193</v>
      </c>
      <c r="AU333" s="226" t="s">
        <v>84</v>
      </c>
      <c r="AV333" s="14" t="s">
        <v>84</v>
      </c>
      <c r="AW333" s="14" t="s">
        <v>31</v>
      </c>
      <c r="AX333" s="14" t="s">
        <v>75</v>
      </c>
      <c r="AY333" s="226" t="s">
        <v>184</v>
      </c>
    </row>
    <row r="334" spans="1:65" s="2" customFormat="1" ht="24">
      <c r="A334" s="34"/>
      <c r="B334" s="35"/>
      <c r="C334" s="192" t="s">
        <v>382</v>
      </c>
      <c r="D334" s="192" t="s">
        <v>187</v>
      </c>
      <c r="E334" s="193" t="s">
        <v>383</v>
      </c>
      <c r="F334" s="194" t="s">
        <v>384</v>
      </c>
      <c r="G334" s="195" t="s">
        <v>327</v>
      </c>
      <c r="H334" s="196">
        <v>168.3</v>
      </c>
      <c r="I334" s="197"/>
      <c r="J334" s="198">
        <f>ROUND(I334*H334,2)</f>
        <v>0</v>
      </c>
      <c r="K334" s="194" t="s">
        <v>190</v>
      </c>
      <c r="L334" s="39"/>
      <c r="M334" s="199" t="s">
        <v>1</v>
      </c>
      <c r="N334" s="200" t="s">
        <v>40</v>
      </c>
      <c r="O334" s="71"/>
      <c r="P334" s="201">
        <f>O334*H334</f>
        <v>0</v>
      </c>
      <c r="Q334" s="201">
        <v>2.0000000000000001E-4</v>
      </c>
      <c r="R334" s="201">
        <f>Q334*H334</f>
        <v>3.3660000000000002E-2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191</v>
      </c>
      <c r="AT334" s="203" t="s">
        <v>187</v>
      </c>
      <c r="AU334" s="203" t="s">
        <v>84</v>
      </c>
      <c r="AY334" s="17" t="s">
        <v>184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82</v>
      </c>
      <c r="BK334" s="204">
        <f>ROUND(I334*H334,2)</f>
        <v>0</v>
      </c>
      <c r="BL334" s="17" t="s">
        <v>191</v>
      </c>
      <c r="BM334" s="203" t="s">
        <v>385</v>
      </c>
    </row>
    <row r="335" spans="1:65" s="13" customFormat="1" ht="22.5">
      <c r="B335" s="205"/>
      <c r="C335" s="206"/>
      <c r="D335" s="207" t="s">
        <v>193</v>
      </c>
      <c r="E335" s="208" t="s">
        <v>1</v>
      </c>
      <c r="F335" s="209" t="s">
        <v>194</v>
      </c>
      <c r="G335" s="206"/>
      <c r="H335" s="208" t="s">
        <v>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193</v>
      </c>
      <c r="AU335" s="215" t="s">
        <v>84</v>
      </c>
      <c r="AV335" s="13" t="s">
        <v>82</v>
      </c>
      <c r="AW335" s="13" t="s">
        <v>31</v>
      </c>
      <c r="AX335" s="13" t="s">
        <v>75</v>
      </c>
      <c r="AY335" s="215" t="s">
        <v>184</v>
      </c>
    </row>
    <row r="336" spans="1:65" s="13" customFormat="1" ht="11.25">
      <c r="B336" s="205"/>
      <c r="C336" s="206"/>
      <c r="D336" s="207" t="s">
        <v>193</v>
      </c>
      <c r="E336" s="208" t="s">
        <v>1</v>
      </c>
      <c r="F336" s="209" t="s">
        <v>195</v>
      </c>
      <c r="G336" s="206"/>
      <c r="H336" s="208" t="s">
        <v>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193</v>
      </c>
      <c r="AU336" s="215" t="s">
        <v>84</v>
      </c>
      <c r="AV336" s="13" t="s">
        <v>82</v>
      </c>
      <c r="AW336" s="13" t="s">
        <v>31</v>
      </c>
      <c r="AX336" s="13" t="s">
        <v>75</v>
      </c>
      <c r="AY336" s="215" t="s">
        <v>184</v>
      </c>
    </row>
    <row r="337" spans="1:65" s="14" customFormat="1" ht="11.25">
      <c r="B337" s="216"/>
      <c r="C337" s="217"/>
      <c r="D337" s="207" t="s">
        <v>193</v>
      </c>
      <c r="E337" s="218" t="s">
        <v>1</v>
      </c>
      <c r="F337" s="219" t="s">
        <v>386</v>
      </c>
      <c r="G337" s="217"/>
      <c r="H337" s="220">
        <v>168.3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193</v>
      </c>
      <c r="AU337" s="226" t="s">
        <v>84</v>
      </c>
      <c r="AV337" s="14" t="s">
        <v>84</v>
      </c>
      <c r="AW337" s="14" t="s">
        <v>31</v>
      </c>
      <c r="AX337" s="14" t="s">
        <v>75</v>
      </c>
      <c r="AY337" s="226" t="s">
        <v>184</v>
      </c>
    </row>
    <row r="338" spans="1:65" s="12" customFormat="1" ht="22.9" customHeight="1">
      <c r="B338" s="176"/>
      <c r="C338" s="177"/>
      <c r="D338" s="178" t="s">
        <v>74</v>
      </c>
      <c r="E338" s="190" t="s">
        <v>242</v>
      </c>
      <c r="F338" s="190" t="s">
        <v>387</v>
      </c>
      <c r="G338" s="177"/>
      <c r="H338" s="177"/>
      <c r="I338" s="180"/>
      <c r="J338" s="191">
        <f>BK338</f>
        <v>0</v>
      </c>
      <c r="K338" s="177"/>
      <c r="L338" s="182"/>
      <c r="M338" s="183"/>
      <c r="N338" s="184"/>
      <c r="O338" s="184"/>
      <c r="P338" s="185">
        <f>P339+P585</f>
        <v>0</v>
      </c>
      <c r="Q338" s="184"/>
      <c r="R338" s="185">
        <f>R339+R585</f>
        <v>210.84300015000002</v>
      </c>
      <c r="S338" s="184"/>
      <c r="T338" s="186">
        <f>T339+T585</f>
        <v>0</v>
      </c>
      <c r="AR338" s="187" t="s">
        <v>82</v>
      </c>
      <c r="AT338" s="188" t="s">
        <v>74</v>
      </c>
      <c r="AU338" s="188" t="s">
        <v>82</v>
      </c>
      <c r="AY338" s="187" t="s">
        <v>184</v>
      </c>
      <c r="BK338" s="189">
        <f>BK339+BK585</f>
        <v>0</v>
      </c>
    </row>
    <row r="339" spans="1:65" s="12" customFormat="1" ht="20.85" customHeight="1">
      <c r="B339" s="176"/>
      <c r="C339" s="177"/>
      <c r="D339" s="178" t="s">
        <v>74</v>
      </c>
      <c r="E339" s="190" t="s">
        <v>388</v>
      </c>
      <c r="F339" s="190" t="s">
        <v>389</v>
      </c>
      <c r="G339" s="177"/>
      <c r="H339" s="177"/>
      <c r="I339" s="180"/>
      <c r="J339" s="191">
        <f>BK339</f>
        <v>0</v>
      </c>
      <c r="K339" s="177"/>
      <c r="L339" s="182"/>
      <c r="M339" s="183"/>
      <c r="N339" s="184"/>
      <c r="O339" s="184"/>
      <c r="P339" s="185">
        <f>SUM(P340:P584)</f>
        <v>0</v>
      </c>
      <c r="Q339" s="184"/>
      <c r="R339" s="185">
        <f>SUM(R340:R584)</f>
        <v>80.187993350000013</v>
      </c>
      <c r="S339" s="184"/>
      <c r="T339" s="186">
        <f>SUM(T340:T584)</f>
        <v>0</v>
      </c>
      <c r="AR339" s="187" t="s">
        <v>82</v>
      </c>
      <c r="AT339" s="188" t="s">
        <v>74</v>
      </c>
      <c r="AU339" s="188" t="s">
        <v>84</v>
      </c>
      <c r="AY339" s="187" t="s">
        <v>184</v>
      </c>
      <c r="BK339" s="189">
        <f>SUM(BK340:BK584)</f>
        <v>0</v>
      </c>
    </row>
    <row r="340" spans="1:65" s="2" customFormat="1" ht="24">
      <c r="A340" s="34"/>
      <c r="B340" s="35"/>
      <c r="C340" s="192" t="s">
        <v>390</v>
      </c>
      <c r="D340" s="192" t="s">
        <v>187</v>
      </c>
      <c r="E340" s="193" t="s">
        <v>391</v>
      </c>
      <c r="F340" s="194" t="s">
        <v>121</v>
      </c>
      <c r="G340" s="195" t="s">
        <v>122</v>
      </c>
      <c r="H340" s="196">
        <v>2941.232</v>
      </c>
      <c r="I340" s="197"/>
      <c r="J340" s="198">
        <f>ROUND(I340*H340,2)</f>
        <v>0</v>
      </c>
      <c r="K340" s="194" t="s">
        <v>190</v>
      </c>
      <c r="L340" s="39"/>
      <c r="M340" s="199" t="s">
        <v>1</v>
      </c>
      <c r="N340" s="200" t="s">
        <v>40</v>
      </c>
      <c r="O340" s="71"/>
      <c r="P340" s="201">
        <f>O340*H340</f>
        <v>0</v>
      </c>
      <c r="Q340" s="201">
        <v>7.3499999999999998E-3</v>
      </c>
      <c r="R340" s="201">
        <f>Q340*H340</f>
        <v>21.618055200000001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191</v>
      </c>
      <c r="AT340" s="203" t="s">
        <v>187</v>
      </c>
      <c r="AU340" s="203" t="s">
        <v>185</v>
      </c>
      <c r="AY340" s="17" t="s">
        <v>184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82</v>
      </c>
      <c r="BK340" s="204">
        <f>ROUND(I340*H340,2)</f>
        <v>0</v>
      </c>
      <c r="BL340" s="17" t="s">
        <v>191</v>
      </c>
      <c r="BM340" s="203" t="s">
        <v>392</v>
      </c>
    </row>
    <row r="341" spans="1:65" s="13" customFormat="1" ht="22.5">
      <c r="B341" s="205"/>
      <c r="C341" s="206"/>
      <c r="D341" s="207" t="s">
        <v>193</v>
      </c>
      <c r="E341" s="208" t="s">
        <v>1</v>
      </c>
      <c r="F341" s="209" t="s">
        <v>194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193</v>
      </c>
      <c r="AU341" s="215" t="s">
        <v>185</v>
      </c>
      <c r="AV341" s="13" t="s">
        <v>82</v>
      </c>
      <c r="AW341" s="13" t="s">
        <v>31</v>
      </c>
      <c r="AX341" s="13" t="s">
        <v>75</v>
      </c>
      <c r="AY341" s="215" t="s">
        <v>184</v>
      </c>
    </row>
    <row r="342" spans="1:65" s="13" customFormat="1" ht="11.25">
      <c r="B342" s="205"/>
      <c r="C342" s="206"/>
      <c r="D342" s="207" t="s">
        <v>193</v>
      </c>
      <c r="E342" s="208" t="s">
        <v>1</v>
      </c>
      <c r="F342" s="209" t="s">
        <v>195</v>
      </c>
      <c r="G342" s="206"/>
      <c r="H342" s="208" t="s">
        <v>1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193</v>
      </c>
      <c r="AU342" s="215" t="s">
        <v>185</v>
      </c>
      <c r="AV342" s="13" t="s">
        <v>82</v>
      </c>
      <c r="AW342" s="13" t="s">
        <v>31</v>
      </c>
      <c r="AX342" s="13" t="s">
        <v>75</v>
      </c>
      <c r="AY342" s="215" t="s">
        <v>184</v>
      </c>
    </row>
    <row r="343" spans="1:65" s="14" customFormat="1" ht="11.25">
      <c r="B343" s="216"/>
      <c r="C343" s="217"/>
      <c r="D343" s="207" t="s">
        <v>193</v>
      </c>
      <c r="E343" s="218" t="s">
        <v>1</v>
      </c>
      <c r="F343" s="219" t="s">
        <v>393</v>
      </c>
      <c r="G343" s="217"/>
      <c r="H343" s="220">
        <v>35.231000000000002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193</v>
      </c>
      <c r="AU343" s="226" t="s">
        <v>185</v>
      </c>
      <c r="AV343" s="14" t="s">
        <v>84</v>
      </c>
      <c r="AW343" s="14" t="s">
        <v>31</v>
      </c>
      <c r="AX343" s="14" t="s">
        <v>75</v>
      </c>
      <c r="AY343" s="226" t="s">
        <v>184</v>
      </c>
    </row>
    <row r="344" spans="1:65" s="14" customFormat="1" ht="11.25">
      <c r="B344" s="216"/>
      <c r="C344" s="217"/>
      <c r="D344" s="207" t="s">
        <v>193</v>
      </c>
      <c r="E344" s="218" t="s">
        <v>1</v>
      </c>
      <c r="F344" s="219" t="s">
        <v>394</v>
      </c>
      <c r="G344" s="217"/>
      <c r="H344" s="220">
        <v>19.59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193</v>
      </c>
      <c r="AU344" s="226" t="s">
        <v>185</v>
      </c>
      <c r="AV344" s="14" t="s">
        <v>84</v>
      </c>
      <c r="AW344" s="14" t="s">
        <v>31</v>
      </c>
      <c r="AX344" s="14" t="s">
        <v>75</v>
      </c>
      <c r="AY344" s="226" t="s">
        <v>184</v>
      </c>
    </row>
    <row r="345" spans="1:65" s="14" customFormat="1" ht="22.5">
      <c r="B345" s="216"/>
      <c r="C345" s="217"/>
      <c r="D345" s="207" t="s">
        <v>193</v>
      </c>
      <c r="E345" s="218" t="s">
        <v>1</v>
      </c>
      <c r="F345" s="219" t="s">
        <v>395</v>
      </c>
      <c r="G345" s="217"/>
      <c r="H345" s="220">
        <v>226.52099999999999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193</v>
      </c>
      <c r="AU345" s="226" t="s">
        <v>185</v>
      </c>
      <c r="AV345" s="14" t="s">
        <v>84</v>
      </c>
      <c r="AW345" s="14" t="s">
        <v>31</v>
      </c>
      <c r="AX345" s="14" t="s">
        <v>75</v>
      </c>
      <c r="AY345" s="226" t="s">
        <v>184</v>
      </c>
    </row>
    <row r="346" spans="1:65" s="14" customFormat="1" ht="22.5">
      <c r="B346" s="216"/>
      <c r="C346" s="217"/>
      <c r="D346" s="207" t="s">
        <v>193</v>
      </c>
      <c r="E346" s="218" t="s">
        <v>1</v>
      </c>
      <c r="F346" s="219" t="s">
        <v>396</v>
      </c>
      <c r="G346" s="217"/>
      <c r="H346" s="220">
        <v>265.38900000000001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193</v>
      </c>
      <c r="AU346" s="226" t="s">
        <v>185</v>
      </c>
      <c r="AV346" s="14" t="s">
        <v>84</v>
      </c>
      <c r="AW346" s="14" t="s">
        <v>31</v>
      </c>
      <c r="AX346" s="14" t="s">
        <v>75</v>
      </c>
      <c r="AY346" s="226" t="s">
        <v>184</v>
      </c>
    </row>
    <row r="347" spans="1:65" s="14" customFormat="1" ht="11.25">
      <c r="B347" s="216"/>
      <c r="C347" s="217"/>
      <c r="D347" s="207" t="s">
        <v>193</v>
      </c>
      <c r="E347" s="218" t="s">
        <v>1</v>
      </c>
      <c r="F347" s="219" t="s">
        <v>397</v>
      </c>
      <c r="G347" s="217"/>
      <c r="H347" s="220">
        <v>92.7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193</v>
      </c>
      <c r="AU347" s="226" t="s">
        <v>185</v>
      </c>
      <c r="AV347" s="14" t="s">
        <v>84</v>
      </c>
      <c r="AW347" s="14" t="s">
        <v>31</v>
      </c>
      <c r="AX347" s="14" t="s">
        <v>75</v>
      </c>
      <c r="AY347" s="226" t="s">
        <v>184</v>
      </c>
    </row>
    <row r="348" spans="1:65" s="14" customFormat="1" ht="22.5">
      <c r="B348" s="216"/>
      <c r="C348" s="217"/>
      <c r="D348" s="207" t="s">
        <v>193</v>
      </c>
      <c r="E348" s="218" t="s">
        <v>1</v>
      </c>
      <c r="F348" s="219" t="s">
        <v>398</v>
      </c>
      <c r="G348" s="217"/>
      <c r="H348" s="220">
        <v>46.604999999999997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193</v>
      </c>
      <c r="AU348" s="226" t="s">
        <v>185</v>
      </c>
      <c r="AV348" s="14" t="s">
        <v>84</v>
      </c>
      <c r="AW348" s="14" t="s">
        <v>31</v>
      </c>
      <c r="AX348" s="14" t="s">
        <v>75</v>
      </c>
      <c r="AY348" s="226" t="s">
        <v>184</v>
      </c>
    </row>
    <row r="349" spans="1:65" s="14" customFormat="1" ht="11.25">
      <c r="B349" s="216"/>
      <c r="C349" s="217"/>
      <c r="D349" s="207" t="s">
        <v>193</v>
      </c>
      <c r="E349" s="218" t="s">
        <v>1</v>
      </c>
      <c r="F349" s="219" t="s">
        <v>399</v>
      </c>
      <c r="G349" s="217"/>
      <c r="H349" s="220">
        <v>29.513000000000002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193</v>
      </c>
      <c r="AU349" s="226" t="s">
        <v>185</v>
      </c>
      <c r="AV349" s="14" t="s">
        <v>84</v>
      </c>
      <c r="AW349" s="14" t="s">
        <v>31</v>
      </c>
      <c r="AX349" s="14" t="s">
        <v>75</v>
      </c>
      <c r="AY349" s="226" t="s">
        <v>184</v>
      </c>
    </row>
    <row r="350" spans="1:65" s="14" customFormat="1" ht="22.5">
      <c r="B350" s="216"/>
      <c r="C350" s="217"/>
      <c r="D350" s="207" t="s">
        <v>193</v>
      </c>
      <c r="E350" s="218" t="s">
        <v>1</v>
      </c>
      <c r="F350" s="219" t="s">
        <v>400</v>
      </c>
      <c r="G350" s="217"/>
      <c r="H350" s="220">
        <v>51.945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185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4" customFormat="1" ht="22.5">
      <c r="B351" s="216"/>
      <c r="C351" s="217"/>
      <c r="D351" s="207" t="s">
        <v>193</v>
      </c>
      <c r="E351" s="218" t="s">
        <v>1</v>
      </c>
      <c r="F351" s="219" t="s">
        <v>401</v>
      </c>
      <c r="G351" s="217"/>
      <c r="H351" s="220">
        <v>27.818000000000001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193</v>
      </c>
      <c r="AU351" s="226" t="s">
        <v>185</v>
      </c>
      <c r="AV351" s="14" t="s">
        <v>84</v>
      </c>
      <c r="AW351" s="14" t="s">
        <v>31</v>
      </c>
      <c r="AX351" s="14" t="s">
        <v>75</v>
      </c>
      <c r="AY351" s="226" t="s">
        <v>184</v>
      </c>
    </row>
    <row r="352" spans="1:65" s="14" customFormat="1" ht="22.5">
      <c r="B352" s="216"/>
      <c r="C352" s="217"/>
      <c r="D352" s="207" t="s">
        <v>193</v>
      </c>
      <c r="E352" s="218" t="s">
        <v>1</v>
      </c>
      <c r="F352" s="219" t="s">
        <v>402</v>
      </c>
      <c r="G352" s="217"/>
      <c r="H352" s="220">
        <v>82.763000000000005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193</v>
      </c>
      <c r="AU352" s="226" t="s">
        <v>185</v>
      </c>
      <c r="AV352" s="14" t="s">
        <v>84</v>
      </c>
      <c r="AW352" s="14" t="s">
        <v>31</v>
      </c>
      <c r="AX352" s="14" t="s">
        <v>75</v>
      </c>
      <c r="AY352" s="226" t="s">
        <v>184</v>
      </c>
    </row>
    <row r="353" spans="2:51" s="14" customFormat="1" ht="11.25">
      <c r="B353" s="216"/>
      <c r="C353" s="217"/>
      <c r="D353" s="207" t="s">
        <v>193</v>
      </c>
      <c r="E353" s="218" t="s">
        <v>1</v>
      </c>
      <c r="F353" s="219" t="s">
        <v>403</v>
      </c>
      <c r="G353" s="217"/>
      <c r="H353" s="220">
        <v>18.48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193</v>
      </c>
      <c r="AU353" s="226" t="s">
        <v>185</v>
      </c>
      <c r="AV353" s="14" t="s">
        <v>84</v>
      </c>
      <c r="AW353" s="14" t="s">
        <v>31</v>
      </c>
      <c r="AX353" s="14" t="s">
        <v>75</v>
      </c>
      <c r="AY353" s="226" t="s">
        <v>184</v>
      </c>
    </row>
    <row r="354" spans="2:51" s="14" customFormat="1" ht="11.25">
      <c r="B354" s="216"/>
      <c r="C354" s="217"/>
      <c r="D354" s="207" t="s">
        <v>193</v>
      </c>
      <c r="E354" s="218" t="s">
        <v>1</v>
      </c>
      <c r="F354" s="219" t="s">
        <v>404</v>
      </c>
      <c r="G354" s="217"/>
      <c r="H354" s="220">
        <v>23.393000000000001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193</v>
      </c>
      <c r="AU354" s="226" t="s">
        <v>185</v>
      </c>
      <c r="AV354" s="14" t="s">
        <v>84</v>
      </c>
      <c r="AW354" s="14" t="s">
        <v>31</v>
      </c>
      <c r="AX354" s="14" t="s">
        <v>75</v>
      </c>
      <c r="AY354" s="226" t="s">
        <v>184</v>
      </c>
    </row>
    <row r="355" spans="2:51" s="14" customFormat="1" ht="11.25">
      <c r="B355" s="216"/>
      <c r="C355" s="217"/>
      <c r="D355" s="207" t="s">
        <v>193</v>
      </c>
      <c r="E355" s="218" t="s">
        <v>1</v>
      </c>
      <c r="F355" s="219" t="s">
        <v>405</v>
      </c>
      <c r="G355" s="217"/>
      <c r="H355" s="220">
        <v>23.994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193</v>
      </c>
      <c r="AU355" s="226" t="s">
        <v>185</v>
      </c>
      <c r="AV355" s="14" t="s">
        <v>84</v>
      </c>
      <c r="AW355" s="14" t="s">
        <v>31</v>
      </c>
      <c r="AX355" s="14" t="s">
        <v>75</v>
      </c>
      <c r="AY355" s="226" t="s">
        <v>184</v>
      </c>
    </row>
    <row r="356" spans="2:51" s="14" customFormat="1" ht="11.25">
      <c r="B356" s="216"/>
      <c r="C356" s="217"/>
      <c r="D356" s="207" t="s">
        <v>193</v>
      </c>
      <c r="E356" s="218" t="s">
        <v>1</v>
      </c>
      <c r="F356" s="219" t="s">
        <v>406</v>
      </c>
      <c r="G356" s="217"/>
      <c r="H356" s="220">
        <v>28.556000000000001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193</v>
      </c>
      <c r="AU356" s="226" t="s">
        <v>185</v>
      </c>
      <c r="AV356" s="14" t="s">
        <v>84</v>
      </c>
      <c r="AW356" s="14" t="s">
        <v>31</v>
      </c>
      <c r="AX356" s="14" t="s">
        <v>75</v>
      </c>
      <c r="AY356" s="226" t="s">
        <v>184</v>
      </c>
    </row>
    <row r="357" spans="2:51" s="14" customFormat="1" ht="11.25">
      <c r="B357" s="216"/>
      <c r="C357" s="217"/>
      <c r="D357" s="207" t="s">
        <v>193</v>
      </c>
      <c r="E357" s="218" t="s">
        <v>1</v>
      </c>
      <c r="F357" s="219" t="s">
        <v>407</v>
      </c>
      <c r="G357" s="217"/>
      <c r="H357" s="220">
        <v>18.48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193</v>
      </c>
      <c r="AU357" s="226" t="s">
        <v>185</v>
      </c>
      <c r="AV357" s="14" t="s">
        <v>84</v>
      </c>
      <c r="AW357" s="14" t="s">
        <v>31</v>
      </c>
      <c r="AX357" s="14" t="s">
        <v>75</v>
      </c>
      <c r="AY357" s="226" t="s">
        <v>184</v>
      </c>
    </row>
    <row r="358" spans="2:51" s="14" customFormat="1" ht="11.25">
      <c r="B358" s="216"/>
      <c r="C358" s="217"/>
      <c r="D358" s="207" t="s">
        <v>193</v>
      </c>
      <c r="E358" s="218" t="s">
        <v>1</v>
      </c>
      <c r="F358" s="219" t="s">
        <v>408</v>
      </c>
      <c r="G358" s="217"/>
      <c r="H358" s="220">
        <v>18.038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193</v>
      </c>
      <c r="AU358" s="226" t="s">
        <v>185</v>
      </c>
      <c r="AV358" s="14" t="s">
        <v>84</v>
      </c>
      <c r="AW358" s="14" t="s">
        <v>31</v>
      </c>
      <c r="AX358" s="14" t="s">
        <v>75</v>
      </c>
      <c r="AY358" s="226" t="s">
        <v>184</v>
      </c>
    </row>
    <row r="359" spans="2:51" s="14" customFormat="1" ht="22.5">
      <c r="B359" s="216"/>
      <c r="C359" s="217"/>
      <c r="D359" s="207" t="s">
        <v>193</v>
      </c>
      <c r="E359" s="218" t="s">
        <v>1</v>
      </c>
      <c r="F359" s="219" t="s">
        <v>409</v>
      </c>
      <c r="G359" s="217"/>
      <c r="H359" s="220">
        <v>68.888999999999996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193</v>
      </c>
      <c r="AU359" s="226" t="s">
        <v>185</v>
      </c>
      <c r="AV359" s="14" t="s">
        <v>84</v>
      </c>
      <c r="AW359" s="14" t="s">
        <v>31</v>
      </c>
      <c r="AX359" s="14" t="s">
        <v>75</v>
      </c>
      <c r="AY359" s="226" t="s">
        <v>184</v>
      </c>
    </row>
    <row r="360" spans="2:51" s="14" customFormat="1" ht="11.25">
      <c r="B360" s="216"/>
      <c r="C360" s="217"/>
      <c r="D360" s="207" t="s">
        <v>193</v>
      </c>
      <c r="E360" s="218" t="s">
        <v>1</v>
      </c>
      <c r="F360" s="219" t="s">
        <v>410</v>
      </c>
      <c r="G360" s="217"/>
      <c r="H360" s="220">
        <v>22.082000000000001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193</v>
      </c>
      <c r="AU360" s="226" t="s">
        <v>185</v>
      </c>
      <c r="AV360" s="14" t="s">
        <v>84</v>
      </c>
      <c r="AW360" s="14" t="s">
        <v>31</v>
      </c>
      <c r="AX360" s="14" t="s">
        <v>75</v>
      </c>
      <c r="AY360" s="226" t="s">
        <v>184</v>
      </c>
    </row>
    <row r="361" spans="2:51" s="14" customFormat="1" ht="11.25">
      <c r="B361" s="216"/>
      <c r="C361" s="217"/>
      <c r="D361" s="207" t="s">
        <v>193</v>
      </c>
      <c r="E361" s="218" t="s">
        <v>1</v>
      </c>
      <c r="F361" s="219" t="s">
        <v>411</v>
      </c>
      <c r="G361" s="217"/>
      <c r="H361" s="220">
        <v>26.07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193</v>
      </c>
      <c r="AU361" s="226" t="s">
        <v>185</v>
      </c>
      <c r="AV361" s="14" t="s">
        <v>84</v>
      </c>
      <c r="AW361" s="14" t="s">
        <v>31</v>
      </c>
      <c r="AX361" s="14" t="s">
        <v>75</v>
      </c>
      <c r="AY361" s="226" t="s">
        <v>184</v>
      </c>
    </row>
    <row r="362" spans="2:51" s="14" customFormat="1" ht="11.25">
      <c r="B362" s="216"/>
      <c r="C362" s="217"/>
      <c r="D362" s="207" t="s">
        <v>193</v>
      </c>
      <c r="E362" s="218" t="s">
        <v>1</v>
      </c>
      <c r="F362" s="219" t="s">
        <v>412</v>
      </c>
      <c r="G362" s="217"/>
      <c r="H362" s="220">
        <v>18.48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193</v>
      </c>
      <c r="AU362" s="226" t="s">
        <v>185</v>
      </c>
      <c r="AV362" s="14" t="s">
        <v>84</v>
      </c>
      <c r="AW362" s="14" t="s">
        <v>31</v>
      </c>
      <c r="AX362" s="14" t="s">
        <v>75</v>
      </c>
      <c r="AY362" s="226" t="s">
        <v>184</v>
      </c>
    </row>
    <row r="363" spans="2:51" s="14" customFormat="1" ht="11.25">
      <c r="B363" s="216"/>
      <c r="C363" s="217"/>
      <c r="D363" s="207" t="s">
        <v>193</v>
      </c>
      <c r="E363" s="218" t="s">
        <v>1</v>
      </c>
      <c r="F363" s="219" t="s">
        <v>413</v>
      </c>
      <c r="G363" s="217"/>
      <c r="H363" s="220">
        <v>18.038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193</v>
      </c>
      <c r="AU363" s="226" t="s">
        <v>185</v>
      </c>
      <c r="AV363" s="14" t="s">
        <v>84</v>
      </c>
      <c r="AW363" s="14" t="s">
        <v>31</v>
      </c>
      <c r="AX363" s="14" t="s">
        <v>75</v>
      </c>
      <c r="AY363" s="226" t="s">
        <v>184</v>
      </c>
    </row>
    <row r="364" spans="2:51" s="14" customFormat="1" ht="22.5">
      <c r="B364" s="216"/>
      <c r="C364" s="217"/>
      <c r="D364" s="207" t="s">
        <v>193</v>
      </c>
      <c r="E364" s="218" t="s">
        <v>1</v>
      </c>
      <c r="F364" s="219" t="s">
        <v>414</v>
      </c>
      <c r="G364" s="217"/>
      <c r="H364" s="220">
        <v>69.751999999999995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193</v>
      </c>
      <c r="AU364" s="226" t="s">
        <v>185</v>
      </c>
      <c r="AV364" s="14" t="s">
        <v>84</v>
      </c>
      <c r="AW364" s="14" t="s">
        <v>31</v>
      </c>
      <c r="AX364" s="14" t="s">
        <v>75</v>
      </c>
      <c r="AY364" s="226" t="s">
        <v>184</v>
      </c>
    </row>
    <row r="365" spans="2:51" s="14" customFormat="1" ht="11.25">
      <c r="B365" s="216"/>
      <c r="C365" s="217"/>
      <c r="D365" s="207" t="s">
        <v>193</v>
      </c>
      <c r="E365" s="218" t="s">
        <v>1</v>
      </c>
      <c r="F365" s="219" t="s">
        <v>415</v>
      </c>
      <c r="G365" s="217"/>
      <c r="H365" s="220">
        <v>23.535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193</v>
      </c>
      <c r="AU365" s="226" t="s">
        <v>185</v>
      </c>
      <c r="AV365" s="14" t="s">
        <v>84</v>
      </c>
      <c r="AW365" s="14" t="s">
        <v>31</v>
      </c>
      <c r="AX365" s="14" t="s">
        <v>75</v>
      </c>
      <c r="AY365" s="226" t="s">
        <v>184</v>
      </c>
    </row>
    <row r="366" spans="2:51" s="14" customFormat="1" ht="22.5">
      <c r="B366" s="216"/>
      <c r="C366" s="217"/>
      <c r="D366" s="207" t="s">
        <v>193</v>
      </c>
      <c r="E366" s="218" t="s">
        <v>1</v>
      </c>
      <c r="F366" s="219" t="s">
        <v>416</v>
      </c>
      <c r="G366" s="217"/>
      <c r="H366" s="220">
        <v>29.01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185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2:51" s="14" customFormat="1" ht="11.25">
      <c r="B367" s="216"/>
      <c r="C367" s="217"/>
      <c r="D367" s="207" t="s">
        <v>193</v>
      </c>
      <c r="E367" s="218" t="s">
        <v>1</v>
      </c>
      <c r="F367" s="219" t="s">
        <v>417</v>
      </c>
      <c r="G367" s="217"/>
      <c r="H367" s="220">
        <v>22.305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193</v>
      </c>
      <c r="AU367" s="226" t="s">
        <v>185</v>
      </c>
      <c r="AV367" s="14" t="s">
        <v>84</v>
      </c>
      <c r="AW367" s="14" t="s">
        <v>31</v>
      </c>
      <c r="AX367" s="14" t="s">
        <v>75</v>
      </c>
      <c r="AY367" s="226" t="s">
        <v>184</v>
      </c>
    </row>
    <row r="368" spans="2:51" s="14" customFormat="1" ht="11.25">
      <c r="B368" s="216"/>
      <c r="C368" s="217"/>
      <c r="D368" s="207" t="s">
        <v>193</v>
      </c>
      <c r="E368" s="218" t="s">
        <v>1</v>
      </c>
      <c r="F368" s="219" t="s">
        <v>418</v>
      </c>
      <c r="G368" s="217"/>
      <c r="H368" s="220">
        <v>18.803000000000001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193</v>
      </c>
      <c r="AU368" s="226" t="s">
        <v>185</v>
      </c>
      <c r="AV368" s="14" t="s">
        <v>84</v>
      </c>
      <c r="AW368" s="14" t="s">
        <v>31</v>
      </c>
      <c r="AX368" s="14" t="s">
        <v>75</v>
      </c>
      <c r="AY368" s="226" t="s">
        <v>184</v>
      </c>
    </row>
    <row r="369" spans="2:51" s="14" customFormat="1" ht="22.5">
      <c r="B369" s="216"/>
      <c r="C369" s="217"/>
      <c r="D369" s="207" t="s">
        <v>193</v>
      </c>
      <c r="E369" s="218" t="s">
        <v>1</v>
      </c>
      <c r="F369" s="219" t="s">
        <v>419</v>
      </c>
      <c r="G369" s="217"/>
      <c r="H369" s="220">
        <v>69.471000000000004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193</v>
      </c>
      <c r="AU369" s="226" t="s">
        <v>185</v>
      </c>
      <c r="AV369" s="14" t="s">
        <v>84</v>
      </c>
      <c r="AW369" s="14" t="s">
        <v>31</v>
      </c>
      <c r="AX369" s="14" t="s">
        <v>75</v>
      </c>
      <c r="AY369" s="226" t="s">
        <v>184</v>
      </c>
    </row>
    <row r="370" spans="2:51" s="14" customFormat="1" ht="11.25">
      <c r="B370" s="216"/>
      <c r="C370" s="217"/>
      <c r="D370" s="207" t="s">
        <v>193</v>
      </c>
      <c r="E370" s="218" t="s">
        <v>1</v>
      </c>
      <c r="F370" s="219" t="s">
        <v>420</v>
      </c>
      <c r="G370" s="217"/>
      <c r="H370" s="220">
        <v>54.249000000000002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193</v>
      </c>
      <c r="AU370" s="226" t="s">
        <v>185</v>
      </c>
      <c r="AV370" s="14" t="s">
        <v>84</v>
      </c>
      <c r="AW370" s="14" t="s">
        <v>31</v>
      </c>
      <c r="AX370" s="14" t="s">
        <v>75</v>
      </c>
      <c r="AY370" s="226" t="s">
        <v>184</v>
      </c>
    </row>
    <row r="371" spans="2:51" s="14" customFormat="1" ht="22.5">
      <c r="B371" s="216"/>
      <c r="C371" s="217"/>
      <c r="D371" s="207" t="s">
        <v>193</v>
      </c>
      <c r="E371" s="218" t="s">
        <v>1</v>
      </c>
      <c r="F371" s="219" t="s">
        <v>421</v>
      </c>
      <c r="G371" s="217"/>
      <c r="H371" s="220">
        <v>52.344000000000001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185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2:51" s="14" customFormat="1" ht="11.25">
      <c r="B372" s="216"/>
      <c r="C372" s="217"/>
      <c r="D372" s="207" t="s">
        <v>193</v>
      </c>
      <c r="E372" s="218" t="s">
        <v>1</v>
      </c>
      <c r="F372" s="219" t="s">
        <v>422</v>
      </c>
      <c r="G372" s="217"/>
      <c r="H372" s="220">
        <v>16.89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193</v>
      </c>
      <c r="AU372" s="226" t="s">
        <v>185</v>
      </c>
      <c r="AV372" s="14" t="s">
        <v>84</v>
      </c>
      <c r="AW372" s="14" t="s">
        <v>31</v>
      </c>
      <c r="AX372" s="14" t="s">
        <v>75</v>
      </c>
      <c r="AY372" s="226" t="s">
        <v>184</v>
      </c>
    </row>
    <row r="373" spans="2:51" s="14" customFormat="1" ht="11.25">
      <c r="B373" s="216"/>
      <c r="C373" s="217"/>
      <c r="D373" s="207" t="s">
        <v>193</v>
      </c>
      <c r="E373" s="218" t="s">
        <v>1</v>
      </c>
      <c r="F373" s="219" t="s">
        <v>423</v>
      </c>
      <c r="G373" s="217"/>
      <c r="H373" s="220">
        <v>58.604999999999997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193</v>
      </c>
      <c r="AU373" s="226" t="s">
        <v>185</v>
      </c>
      <c r="AV373" s="14" t="s">
        <v>84</v>
      </c>
      <c r="AW373" s="14" t="s">
        <v>31</v>
      </c>
      <c r="AX373" s="14" t="s">
        <v>75</v>
      </c>
      <c r="AY373" s="226" t="s">
        <v>184</v>
      </c>
    </row>
    <row r="374" spans="2:51" s="14" customFormat="1" ht="22.5">
      <c r="B374" s="216"/>
      <c r="C374" s="217"/>
      <c r="D374" s="207" t="s">
        <v>193</v>
      </c>
      <c r="E374" s="218" t="s">
        <v>1</v>
      </c>
      <c r="F374" s="219" t="s">
        <v>424</v>
      </c>
      <c r="G374" s="217"/>
      <c r="H374" s="220">
        <v>56.7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193</v>
      </c>
      <c r="AU374" s="226" t="s">
        <v>185</v>
      </c>
      <c r="AV374" s="14" t="s">
        <v>84</v>
      </c>
      <c r="AW374" s="14" t="s">
        <v>31</v>
      </c>
      <c r="AX374" s="14" t="s">
        <v>75</v>
      </c>
      <c r="AY374" s="226" t="s">
        <v>184</v>
      </c>
    </row>
    <row r="375" spans="2:51" s="14" customFormat="1" ht="11.25">
      <c r="B375" s="216"/>
      <c r="C375" s="217"/>
      <c r="D375" s="207" t="s">
        <v>193</v>
      </c>
      <c r="E375" s="218" t="s">
        <v>1</v>
      </c>
      <c r="F375" s="219" t="s">
        <v>425</v>
      </c>
      <c r="G375" s="217"/>
      <c r="H375" s="220">
        <v>19.568000000000001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193</v>
      </c>
      <c r="AU375" s="226" t="s">
        <v>185</v>
      </c>
      <c r="AV375" s="14" t="s">
        <v>84</v>
      </c>
      <c r="AW375" s="14" t="s">
        <v>31</v>
      </c>
      <c r="AX375" s="14" t="s">
        <v>75</v>
      </c>
      <c r="AY375" s="226" t="s">
        <v>184</v>
      </c>
    </row>
    <row r="376" spans="2:51" s="14" customFormat="1" ht="11.25">
      <c r="B376" s="216"/>
      <c r="C376" s="217"/>
      <c r="D376" s="207" t="s">
        <v>193</v>
      </c>
      <c r="E376" s="218" t="s">
        <v>1</v>
      </c>
      <c r="F376" s="219" t="s">
        <v>426</v>
      </c>
      <c r="G376" s="217"/>
      <c r="H376" s="220">
        <v>89.587999999999994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193</v>
      </c>
      <c r="AU376" s="226" t="s">
        <v>185</v>
      </c>
      <c r="AV376" s="14" t="s">
        <v>84</v>
      </c>
      <c r="AW376" s="14" t="s">
        <v>31</v>
      </c>
      <c r="AX376" s="14" t="s">
        <v>75</v>
      </c>
      <c r="AY376" s="226" t="s">
        <v>184</v>
      </c>
    </row>
    <row r="377" spans="2:51" s="14" customFormat="1" ht="11.25">
      <c r="B377" s="216"/>
      <c r="C377" s="217"/>
      <c r="D377" s="207" t="s">
        <v>193</v>
      </c>
      <c r="E377" s="218" t="s">
        <v>1</v>
      </c>
      <c r="F377" s="219" t="s">
        <v>427</v>
      </c>
      <c r="G377" s="217"/>
      <c r="H377" s="220">
        <v>60.143000000000001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193</v>
      </c>
      <c r="AU377" s="226" t="s">
        <v>185</v>
      </c>
      <c r="AV377" s="14" t="s">
        <v>84</v>
      </c>
      <c r="AW377" s="14" t="s">
        <v>31</v>
      </c>
      <c r="AX377" s="14" t="s">
        <v>75</v>
      </c>
      <c r="AY377" s="226" t="s">
        <v>184</v>
      </c>
    </row>
    <row r="378" spans="2:51" s="14" customFormat="1" ht="11.25">
      <c r="B378" s="216"/>
      <c r="C378" s="217"/>
      <c r="D378" s="207" t="s">
        <v>193</v>
      </c>
      <c r="E378" s="218" t="s">
        <v>1</v>
      </c>
      <c r="F378" s="219" t="s">
        <v>428</v>
      </c>
      <c r="G378" s="217"/>
      <c r="H378" s="220">
        <v>16.89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193</v>
      </c>
      <c r="AU378" s="226" t="s">
        <v>185</v>
      </c>
      <c r="AV378" s="14" t="s">
        <v>84</v>
      </c>
      <c r="AW378" s="14" t="s">
        <v>31</v>
      </c>
      <c r="AX378" s="14" t="s">
        <v>75</v>
      </c>
      <c r="AY378" s="226" t="s">
        <v>184</v>
      </c>
    </row>
    <row r="379" spans="2:51" s="14" customFormat="1" ht="11.25">
      <c r="B379" s="216"/>
      <c r="C379" s="217"/>
      <c r="D379" s="207" t="s">
        <v>193</v>
      </c>
      <c r="E379" s="218" t="s">
        <v>1</v>
      </c>
      <c r="F379" s="219" t="s">
        <v>429</v>
      </c>
      <c r="G379" s="217"/>
      <c r="H379" s="220">
        <v>87.751999999999995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193</v>
      </c>
      <c r="AU379" s="226" t="s">
        <v>185</v>
      </c>
      <c r="AV379" s="14" t="s">
        <v>84</v>
      </c>
      <c r="AW379" s="14" t="s">
        <v>31</v>
      </c>
      <c r="AX379" s="14" t="s">
        <v>75</v>
      </c>
      <c r="AY379" s="226" t="s">
        <v>184</v>
      </c>
    </row>
    <row r="380" spans="2:51" s="14" customFormat="1" ht="11.25">
      <c r="B380" s="216"/>
      <c r="C380" s="217"/>
      <c r="D380" s="207" t="s">
        <v>193</v>
      </c>
      <c r="E380" s="218" t="s">
        <v>1</v>
      </c>
      <c r="F380" s="219" t="s">
        <v>430</v>
      </c>
      <c r="G380" s="217"/>
      <c r="H380" s="220">
        <v>60.219000000000001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193</v>
      </c>
      <c r="AU380" s="226" t="s">
        <v>185</v>
      </c>
      <c r="AV380" s="14" t="s">
        <v>84</v>
      </c>
      <c r="AW380" s="14" t="s">
        <v>31</v>
      </c>
      <c r="AX380" s="14" t="s">
        <v>75</v>
      </c>
      <c r="AY380" s="226" t="s">
        <v>184</v>
      </c>
    </row>
    <row r="381" spans="2:51" s="14" customFormat="1" ht="11.25">
      <c r="B381" s="216"/>
      <c r="C381" s="217"/>
      <c r="D381" s="207" t="s">
        <v>193</v>
      </c>
      <c r="E381" s="218" t="s">
        <v>1</v>
      </c>
      <c r="F381" s="219" t="s">
        <v>431</v>
      </c>
      <c r="G381" s="217"/>
      <c r="H381" s="220">
        <v>16.89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193</v>
      </c>
      <c r="AU381" s="226" t="s">
        <v>185</v>
      </c>
      <c r="AV381" s="14" t="s">
        <v>84</v>
      </c>
      <c r="AW381" s="14" t="s">
        <v>31</v>
      </c>
      <c r="AX381" s="14" t="s">
        <v>75</v>
      </c>
      <c r="AY381" s="226" t="s">
        <v>184</v>
      </c>
    </row>
    <row r="382" spans="2:51" s="14" customFormat="1" ht="11.25">
      <c r="B382" s="216"/>
      <c r="C382" s="217"/>
      <c r="D382" s="207" t="s">
        <v>193</v>
      </c>
      <c r="E382" s="218" t="s">
        <v>1</v>
      </c>
      <c r="F382" s="219" t="s">
        <v>432</v>
      </c>
      <c r="G382" s="217"/>
      <c r="H382" s="220">
        <v>23.535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193</v>
      </c>
      <c r="AU382" s="226" t="s">
        <v>185</v>
      </c>
      <c r="AV382" s="14" t="s">
        <v>84</v>
      </c>
      <c r="AW382" s="14" t="s">
        <v>31</v>
      </c>
      <c r="AX382" s="14" t="s">
        <v>75</v>
      </c>
      <c r="AY382" s="226" t="s">
        <v>184</v>
      </c>
    </row>
    <row r="383" spans="2:51" s="14" customFormat="1" ht="22.5">
      <c r="B383" s="216"/>
      <c r="C383" s="217"/>
      <c r="D383" s="207" t="s">
        <v>193</v>
      </c>
      <c r="E383" s="218" t="s">
        <v>1</v>
      </c>
      <c r="F383" s="219" t="s">
        <v>433</v>
      </c>
      <c r="G383" s="217"/>
      <c r="H383" s="220">
        <v>29.01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193</v>
      </c>
      <c r="AU383" s="226" t="s">
        <v>185</v>
      </c>
      <c r="AV383" s="14" t="s">
        <v>84</v>
      </c>
      <c r="AW383" s="14" t="s">
        <v>31</v>
      </c>
      <c r="AX383" s="14" t="s">
        <v>75</v>
      </c>
      <c r="AY383" s="226" t="s">
        <v>184</v>
      </c>
    </row>
    <row r="384" spans="2:51" s="14" customFormat="1" ht="11.25">
      <c r="B384" s="216"/>
      <c r="C384" s="217"/>
      <c r="D384" s="207" t="s">
        <v>193</v>
      </c>
      <c r="E384" s="218" t="s">
        <v>1</v>
      </c>
      <c r="F384" s="219" t="s">
        <v>434</v>
      </c>
      <c r="G384" s="217"/>
      <c r="H384" s="220">
        <v>22.305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193</v>
      </c>
      <c r="AU384" s="226" t="s">
        <v>185</v>
      </c>
      <c r="AV384" s="14" t="s">
        <v>84</v>
      </c>
      <c r="AW384" s="14" t="s">
        <v>31</v>
      </c>
      <c r="AX384" s="14" t="s">
        <v>75</v>
      </c>
      <c r="AY384" s="226" t="s">
        <v>184</v>
      </c>
    </row>
    <row r="385" spans="2:51" s="14" customFormat="1" ht="11.25">
      <c r="B385" s="216"/>
      <c r="C385" s="217"/>
      <c r="D385" s="207" t="s">
        <v>193</v>
      </c>
      <c r="E385" s="218" t="s">
        <v>1</v>
      </c>
      <c r="F385" s="219" t="s">
        <v>435</v>
      </c>
      <c r="G385" s="217"/>
      <c r="H385" s="220">
        <v>18.803000000000001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193</v>
      </c>
      <c r="AU385" s="226" t="s">
        <v>185</v>
      </c>
      <c r="AV385" s="14" t="s">
        <v>84</v>
      </c>
      <c r="AW385" s="14" t="s">
        <v>31</v>
      </c>
      <c r="AX385" s="14" t="s">
        <v>75</v>
      </c>
      <c r="AY385" s="226" t="s">
        <v>184</v>
      </c>
    </row>
    <row r="386" spans="2:51" s="14" customFormat="1" ht="22.5">
      <c r="B386" s="216"/>
      <c r="C386" s="217"/>
      <c r="D386" s="207" t="s">
        <v>193</v>
      </c>
      <c r="E386" s="218" t="s">
        <v>1</v>
      </c>
      <c r="F386" s="219" t="s">
        <v>436</v>
      </c>
      <c r="G386" s="217"/>
      <c r="H386" s="220">
        <v>69.48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193</v>
      </c>
      <c r="AU386" s="226" t="s">
        <v>185</v>
      </c>
      <c r="AV386" s="14" t="s">
        <v>84</v>
      </c>
      <c r="AW386" s="14" t="s">
        <v>31</v>
      </c>
      <c r="AX386" s="14" t="s">
        <v>75</v>
      </c>
      <c r="AY386" s="226" t="s">
        <v>184</v>
      </c>
    </row>
    <row r="387" spans="2:51" s="14" customFormat="1" ht="11.25">
      <c r="B387" s="216"/>
      <c r="C387" s="217"/>
      <c r="D387" s="207" t="s">
        <v>193</v>
      </c>
      <c r="E387" s="218" t="s">
        <v>1</v>
      </c>
      <c r="F387" s="219" t="s">
        <v>437</v>
      </c>
      <c r="G387" s="217"/>
      <c r="H387" s="220">
        <v>22.082000000000001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193</v>
      </c>
      <c r="AU387" s="226" t="s">
        <v>185</v>
      </c>
      <c r="AV387" s="14" t="s">
        <v>84</v>
      </c>
      <c r="AW387" s="14" t="s">
        <v>31</v>
      </c>
      <c r="AX387" s="14" t="s">
        <v>75</v>
      </c>
      <c r="AY387" s="226" t="s">
        <v>184</v>
      </c>
    </row>
    <row r="388" spans="2:51" s="14" customFormat="1" ht="11.25">
      <c r="B388" s="216"/>
      <c r="C388" s="217"/>
      <c r="D388" s="207" t="s">
        <v>193</v>
      </c>
      <c r="E388" s="218" t="s">
        <v>1</v>
      </c>
      <c r="F388" s="219" t="s">
        <v>438</v>
      </c>
      <c r="G388" s="217"/>
      <c r="H388" s="220">
        <v>26.07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193</v>
      </c>
      <c r="AU388" s="226" t="s">
        <v>185</v>
      </c>
      <c r="AV388" s="14" t="s">
        <v>84</v>
      </c>
      <c r="AW388" s="14" t="s">
        <v>31</v>
      </c>
      <c r="AX388" s="14" t="s">
        <v>75</v>
      </c>
      <c r="AY388" s="226" t="s">
        <v>184</v>
      </c>
    </row>
    <row r="389" spans="2:51" s="14" customFormat="1" ht="11.25">
      <c r="B389" s="216"/>
      <c r="C389" s="217"/>
      <c r="D389" s="207" t="s">
        <v>193</v>
      </c>
      <c r="E389" s="218" t="s">
        <v>1</v>
      </c>
      <c r="F389" s="219" t="s">
        <v>439</v>
      </c>
      <c r="G389" s="217"/>
      <c r="H389" s="220">
        <v>18.48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193</v>
      </c>
      <c r="AU389" s="226" t="s">
        <v>185</v>
      </c>
      <c r="AV389" s="14" t="s">
        <v>84</v>
      </c>
      <c r="AW389" s="14" t="s">
        <v>31</v>
      </c>
      <c r="AX389" s="14" t="s">
        <v>75</v>
      </c>
      <c r="AY389" s="226" t="s">
        <v>184</v>
      </c>
    </row>
    <row r="390" spans="2:51" s="14" customFormat="1" ht="11.25">
      <c r="B390" s="216"/>
      <c r="C390" s="217"/>
      <c r="D390" s="207" t="s">
        <v>193</v>
      </c>
      <c r="E390" s="218" t="s">
        <v>1</v>
      </c>
      <c r="F390" s="219" t="s">
        <v>440</v>
      </c>
      <c r="G390" s="217"/>
      <c r="H390" s="220">
        <v>18.038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193</v>
      </c>
      <c r="AU390" s="226" t="s">
        <v>185</v>
      </c>
      <c r="AV390" s="14" t="s">
        <v>84</v>
      </c>
      <c r="AW390" s="14" t="s">
        <v>31</v>
      </c>
      <c r="AX390" s="14" t="s">
        <v>75</v>
      </c>
      <c r="AY390" s="226" t="s">
        <v>184</v>
      </c>
    </row>
    <row r="391" spans="2:51" s="14" customFormat="1" ht="22.5">
      <c r="B391" s="216"/>
      <c r="C391" s="217"/>
      <c r="D391" s="207" t="s">
        <v>193</v>
      </c>
      <c r="E391" s="218" t="s">
        <v>1</v>
      </c>
      <c r="F391" s="219" t="s">
        <v>441</v>
      </c>
      <c r="G391" s="217"/>
      <c r="H391" s="220">
        <v>72.046999999999997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193</v>
      </c>
      <c r="AU391" s="226" t="s">
        <v>185</v>
      </c>
      <c r="AV391" s="14" t="s">
        <v>84</v>
      </c>
      <c r="AW391" s="14" t="s">
        <v>31</v>
      </c>
      <c r="AX391" s="14" t="s">
        <v>75</v>
      </c>
      <c r="AY391" s="226" t="s">
        <v>184</v>
      </c>
    </row>
    <row r="392" spans="2:51" s="14" customFormat="1" ht="11.25">
      <c r="B392" s="216"/>
      <c r="C392" s="217"/>
      <c r="D392" s="207" t="s">
        <v>193</v>
      </c>
      <c r="E392" s="218" t="s">
        <v>1</v>
      </c>
      <c r="F392" s="219" t="s">
        <v>442</v>
      </c>
      <c r="G392" s="217"/>
      <c r="H392" s="220">
        <v>22.847000000000001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193</v>
      </c>
      <c r="AU392" s="226" t="s">
        <v>185</v>
      </c>
      <c r="AV392" s="14" t="s">
        <v>84</v>
      </c>
      <c r="AW392" s="14" t="s">
        <v>31</v>
      </c>
      <c r="AX392" s="14" t="s">
        <v>75</v>
      </c>
      <c r="AY392" s="226" t="s">
        <v>184</v>
      </c>
    </row>
    <row r="393" spans="2:51" s="14" customFormat="1" ht="11.25">
      <c r="B393" s="216"/>
      <c r="C393" s="217"/>
      <c r="D393" s="207" t="s">
        <v>193</v>
      </c>
      <c r="E393" s="218" t="s">
        <v>1</v>
      </c>
      <c r="F393" s="219" t="s">
        <v>443</v>
      </c>
      <c r="G393" s="217"/>
      <c r="H393" s="220">
        <v>27.6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193</v>
      </c>
      <c r="AU393" s="226" t="s">
        <v>185</v>
      </c>
      <c r="AV393" s="14" t="s">
        <v>84</v>
      </c>
      <c r="AW393" s="14" t="s">
        <v>31</v>
      </c>
      <c r="AX393" s="14" t="s">
        <v>75</v>
      </c>
      <c r="AY393" s="226" t="s">
        <v>184</v>
      </c>
    </row>
    <row r="394" spans="2:51" s="14" customFormat="1" ht="22.5">
      <c r="B394" s="216"/>
      <c r="C394" s="217"/>
      <c r="D394" s="207" t="s">
        <v>193</v>
      </c>
      <c r="E394" s="218" t="s">
        <v>1</v>
      </c>
      <c r="F394" s="219" t="s">
        <v>444</v>
      </c>
      <c r="G394" s="217"/>
      <c r="H394" s="220">
        <v>69.751999999999995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193</v>
      </c>
      <c r="AU394" s="226" t="s">
        <v>185</v>
      </c>
      <c r="AV394" s="14" t="s">
        <v>84</v>
      </c>
      <c r="AW394" s="14" t="s">
        <v>31</v>
      </c>
      <c r="AX394" s="14" t="s">
        <v>75</v>
      </c>
      <c r="AY394" s="226" t="s">
        <v>184</v>
      </c>
    </row>
    <row r="395" spans="2:51" s="14" customFormat="1" ht="22.5">
      <c r="B395" s="216"/>
      <c r="C395" s="217"/>
      <c r="D395" s="207" t="s">
        <v>193</v>
      </c>
      <c r="E395" s="218" t="s">
        <v>1</v>
      </c>
      <c r="F395" s="219" t="s">
        <v>445</v>
      </c>
      <c r="G395" s="217"/>
      <c r="H395" s="220">
        <v>81.224999999999994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193</v>
      </c>
      <c r="AU395" s="226" t="s">
        <v>185</v>
      </c>
      <c r="AV395" s="14" t="s">
        <v>84</v>
      </c>
      <c r="AW395" s="14" t="s">
        <v>31</v>
      </c>
      <c r="AX395" s="14" t="s">
        <v>75</v>
      </c>
      <c r="AY395" s="226" t="s">
        <v>184</v>
      </c>
    </row>
    <row r="396" spans="2:51" s="14" customFormat="1" ht="11.25">
      <c r="B396" s="216"/>
      <c r="C396" s="217"/>
      <c r="D396" s="207" t="s">
        <v>193</v>
      </c>
      <c r="E396" s="218" t="s">
        <v>1</v>
      </c>
      <c r="F396" s="219" t="s">
        <v>446</v>
      </c>
      <c r="G396" s="217"/>
      <c r="H396" s="220">
        <v>20.010000000000002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193</v>
      </c>
      <c r="AU396" s="226" t="s">
        <v>185</v>
      </c>
      <c r="AV396" s="14" t="s">
        <v>84</v>
      </c>
      <c r="AW396" s="14" t="s">
        <v>31</v>
      </c>
      <c r="AX396" s="14" t="s">
        <v>75</v>
      </c>
      <c r="AY396" s="226" t="s">
        <v>184</v>
      </c>
    </row>
    <row r="397" spans="2:51" s="14" customFormat="1" ht="11.25">
      <c r="B397" s="216"/>
      <c r="C397" s="217"/>
      <c r="D397" s="207" t="s">
        <v>193</v>
      </c>
      <c r="E397" s="218" t="s">
        <v>1</v>
      </c>
      <c r="F397" s="219" t="s">
        <v>447</v>
      </c>
      <c r="G397" s="217"/>
      <c r="H397" s="220">
        <v>24.54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193</v>
      </c>
      <c r="AU397" s="226" t="s">
        <v>185</v>
      </c>
      <c r="AV397" s="14" t="s">
        <v>84</v>
      </c>
      <c r="AW397" s="14" t="s">
        <v>31</v>
      </c>
      <c r="AX397" s="14" t="s">
        <v>75</v>
      </c>
      <c r="AY397" s="226" t="s">
        <v>184</v>
      </c>
    </row>
    <row r="398" spans="2:51" s="14" customFormat="1" ht="22.5">
      <c r="B398" s="216"/>
      <c r="C398" s="217"/>
      <c r="D398" s="207" t="s">
        <v>193</v>
      </c>
      <c r="E398" s="218" t="s">
        <v>1</v>
      </c>
      <c r="F398" s="219" t="s">
        <v>448</v>
      </c>
      <c r="G398" s="217"/>
      <c r="H398" s="220">
        <v>95.22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193</v>
      </c>
      <c r="AU398" s="226" t="s">
        <v>185</v>
      </c>
      <c r="AV398" s="14" t="s">
        <v>84</v>
      </c>
      <c r="AW398" s="14" t="s">
        <v>31</v>
      </c>
      <c r="AX398" s="14" t="s">
        <v>75</v>
      </c>
      <c r="AY398" s="226" t="s">
        <v>184</v>
      </c>
    </row>
    <row r="399" spans="2:51" s="14" customFormat="1" ht="22.5">
      <c r="B399" s="216"/>
      <c r="C399" s="217"/>
      <c r="D399" s="207" t="s">
        <v>193</v>
      </c>
      <c r="E399" s="218" t="s">
        <v>1</v>
      </c>
      <c r="F399" s="219" t="s">
        <v>449</v>
      </c>
      <c r="G399" s="217"/>
      <c r="H399" s="220">
        <v>42.104999999999997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193</v>
      </c>
      <c r="AU399" s="226" t="s">
        <v>185</v>
      </c>
      <c r="AV399" s="14" t="s">
        <v>84</v>
      </c>
      <c r="AW399" s="14" t="s">
        <v>31</v>
      </c>
      <c r="AX399" s="14" t="s">
        <v>75</v>
      </c>
      <c r="AY399" s="226" t="s">
        <v>184</v>
      </c>
    </row>
    <row r="400" spans="2:51" s="14" customFormat="1" ht="11.25">
      <c r="B400" s="216"/>
      <c r="C400" s="217"/>
      <c r="D400" s="207" t="s">
        <v>193</v>
      </c>
      <c r="E400" s="218" t="s">
        <v>1</v>
      </c>
      <c r="F400" s="219" t="s">
        <v>450</v>
      </c>
      <c r="G400" s="217"/>
      <c r="H400" s="220">
        <v>29.513000000000002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193</v>
      </c>
      <c r="AU400" s="226" t="s">
        <v>185</v>
      </c>
      <c r="AV400" s="14" t="s">
        <v>84</v>
      </c>
      <c r="AW400" s="14" t="s">
        <v>31</v>
      </c>
      <c r="AX400" s="14" t="s">
        <v>75</v>
      </c>
      <c r="AY400" s="226" t="s">
        <v>184</v>
      </c>
    </row>
    <row r="401" spans="1:65" s="14" customFormat="1" ht="22.5">
      <c r="B401" s="216"/>
      <c r="C401" s="217"/>
      <c r="D401" s="207" t="s">
        <v>193</v>
      </c>
      <c r="E401" s="218" t="s">
        <v>1</v>
      </c>
      <c r="F401" s="219" t="s">
        <v>451</v>
      </c>
      <c r="G401" s="217"/>
      <c r="H401" s="220">
        <v>51.945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193</v>
      </c>
      <c r="AU401" s="226" t="s">
        <v>185</v>
      </c>
      <c r="AV401" s="14" t="s">
        <v>84</v>
      </c>
      <c r="AW401" s="14" t="s">
        <v>31</v>
      </c>
      <c r="AX401" s="14" t="s">
        <v>75</v>
      </c>
      <c r="AY401" s="226" t="s">
        <v>184</v>
      </c>
    </row>
    <row r="402" spans="1:65" s="14" customFormat="1" ht="22.5">
      <c r="B402" s="216"/>
      <c r="C402" s="217"/>
      <c r="D402" s="207" t="s">
        <v>193</v>
      </c>
      <c r="E402" s="218" t="s">
        <v>1</v>
      </c>
      <c r="F402" s="219" t="s">
        <v>452</v>
      </c>
      <c r="G402" s="217"/>
      <c r="H402" s="220">
        <v>27.818000000000001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193</v>
      </c>
      <c r="AU402" s="226" t="s">
        <v>185</v>
      </c>
      <c r="AV402" s="14" t="s">
        <v>84</v>
      </c>
      <c r="AW402" s="14" t="s">
        <v>31</v>
      </c>
      <c r="AX402" s="14" t="s">
        <v>75</v>
      </c>
      <c r="AY402" s="226" t="s">
        <v>184</v>
      </c>
    </row>
    <row r="403" spans="1:65" s="14" customFormat="1" ht="22.5">
      <c r="B403" s="216"/>
      <c r="C403" s="217"/>
      <c r="D403" s="207" t="s">
        <v>193</v>
      </c>
      <c r="E403" s="218" t="s">
        <v>1</v>
      </c>
      <c r="F403" s="219" t="s">
        <v>453</v>
      </c>
      <c r="G403" s="217"/>
      <c r="H403" s="220">
        <v>103.697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193</v>
      </c>
      <c r="AU403" s="226" t="s">
        <v>185</v>
      </c>
      <c r="AV403" s="14" t="s">
        <v>84</v>
      </c>
      <c r="AW403" s="14" t="s">
        <v>31</v>
      </c>
      <c r="AX403" s="14" t="s">
        <v>75</v>
      </c>
      <c r="AY403" s="226" t="s">
        <v>184</v>
      </c>
    </row>
    <row r="404" spans="1:65" s="14" customFormat="1" ht="11.25">
      <c r="B404" s="216"/>
      <c r="C404" s="217"/>
      <c r="D404" s="207" t="s">
        <v>193</v>
      </c>
      <c r="E404" s="218" t="s">
        <v>1</v>
      </c>
      <c r="F404" s="219" t="s">
        <v>454</v>
      </c>
      <c r="G404" s="217"/>
      <c r="H404" s="220">
        <v>39.820999999999998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193</v>
      </c>
      <c r="AU404" s="226" t="s">
        <v>185</v>
      </c>
      <c r="AV404" s="14" t="s">
        <v>84</v>
      </c>
      <c r="AW404" s="14" t="s">
        <v>31</v>
      </c>
      <c r="AX404" s="14" t="s">
        <v>75</v>
      </c>
      <c r="AY404" s="226" t="s">
        <v>184</v>
      </c>
    </row>
    <row r="405" spans="1:65" s="2" customFormat="1" ht="24">
      <c r="A405" s="34"/>
      <c r="B405" s="35"/>
      <c r="C405" s="192" t="s">
        <v>455</v>
      </c>
      <c r="D405" s="192" t="s">
        <v>187</v>
      </c>
      <c r="E405" s="193" t="s">
        <v>456</v>
      </c>
      <c r="F405" s="194" t="s">
        <v>125</v>
      </c>
      <c r="G405" s="195" t="s">
        <v>122</v>
      </c>
      <c r="H405" s="196">
        <v>641.327</v>
      </c>
      <c r="I405" s="197"/>
      <c r="J405" s="198">
        <f>ROUND(I405*H405,2)</f>
        <v>0</v>
      </c>
      <c r="K405" s="194" t="s">
        <v>190</v>
      </c>
      <c r="L405" s="39"/>
      <c r="M405" s="199" t="s">
        <v>1</v>
      </c>
      <c r="N405" s="200" t="s">
        <v>40</v>
      </c>
      <c r="O405" s="71"/>
      <c r="P405" s="201">
        <f>O405*H405</f>
        <v>0</v>
      </c>
      <c r="Q405" s="201">
        <v>1.3599999999999999E-2</v>
      </c>
      <c r="R405" s="201">
        <f>Q405*H405</f>
        <v>8.7220471999999987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191</v>
      </c>
      <c r="AT405" s="203" t="s">
        <v>187</v>
      </c>
      <c r="AU405" s="203" t="s">
        <v>185</v>
      </c>
      <c r="AY405" s="17" t="s">
        <v>184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82</v>
      </c>
      <c r="BK405" s="204">
        <f>ROUND(I405*H405,2)</f>
        <v>0</v>
      </c>
      <c r="BL405" s="17" t="s">
        <v>191</v>
      </c>
      <c r="BM405" s="203" t="s">
        <v>457</v>
      </c>
    </row>
    <row r="406" spans="1:65" s="13" customFormat="1" ht="22.5">
      <c r="B406" s="205"/>
      <c r="C406" s="206"/>
      <c r="D406" s="207" t="s">
        <v>193</v>
      </c>
      <c r="E406" s="208" t="s">
        <v>1</v>
      </c>
      <c r="F406" s="209" t="s">
        <v>194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193</v>
      </c>
      <c r="AU406" s="215" t="s">
        <v>185</v>
      </c>
      <c r="AV406" s="13" t="s">
        <v>82</v>
      </c>
      <c r="AW406" s="13" t="s">
        <v>31</v>
      </c>
      <c r="AX406" s="13" t="s">
        <v>75</v>
      </c>
      <c r="AY406" s="215" t="s">
        <v>184</v>
      </c>
    </row>
    <row r="407" spans="1:65" s="13" customFormat="1" ht="11.25">
      <c r="B407" s="205"/>
      <c r="C407" s="206"/>
      <c r="D407" s="207" t="s">
        <v>193</v>
      </c>
      <c r="E407" s="208" t="s">
        <v>1</v>
      </c>
      <c r="F407" s="209" t="s">
        <v>195</v>
      </c>
      <c r="G407" s="206"/>
      <c r="H407" s="208" t="s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193</v>
      </c>
      <c r="AU407" s="215" t="s">
        <v>185</v>
      </c>
      <c r="AV407" s="13" t="s">
        <v>82</v>
      </c>
      <c r="AW407" s="13" t="s">
        <v>31</v>
      </c>
      <c r="AX407" s="13" t="s">
        <v>75</v>
      </c>
      <c r="AY407" s="215" t="s">
        <v>184</v>
      </c>
    </row>
    <row r="408" spans="1:65" s="14" customFormat="1" ht="11.25">
      <c r="B408" s="216"/>
      <c r="C408" s="217"/>
      <c r="D408" s="207" t="s">
        <v>193</v>
      </c>
      <c r="E408" s="218" t="s">
        <v>1</v>
      </c>
      <c r="F408" s="219" t="s">
        <v>458</v>
      </c>
      <c r="G408" s="217"/>
      <c r="H408" s="220">
        <v>25.34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193</v>
      </c>
      <c r="AU408" s="226" t="s">
        <v>185</v>
      </c>
      <c r="AV408" s="14" t="s">
        <v>84</v>
      </c>
      <c r="AW408" s="14" t="s">
        <v>31</v>
      </c>
      <c r="AX408" s="14" t="s">
        <v>75</v>
      </c>
      <c r="AY408" s="226" t="s">
        <v>184</v>
      </c>
    </row>
    <row r="409" spans="1:65" s="14" customFormat="1" ht="11.25">
      <c r="B409" s="216"/>
      <c r="C409" s="217"/>
      <c r="D409" s="207" t="s">
        <v>193</v>
      </c>
      <c r="E409" s="218" t="s">
        <v>1</v>
      </c>
      <c r="F409" s="219" t="s">
        <v>459</v>
      </c>
      <c r="G409" s="217"/>
      <c r="H409" s="220">
        <v>3.8849999999999998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193</v>
      </c>
      <c r="AU409" s="226" t="s">
        <v>185</v>
      </c>
      <c r="AV409" s="14" t="s">
        <v>84</v>
      </c>
      <c r="AW409" s="14" t="s">
        <v>31</v>
      </c>
      <c r="AX409" s="14" t="s">
        <v>75</v>
      </c>
      <c r="AY409" s="226" t="s">
        <v>184</v>
      </c>
    </row>
    <row r="410" spans="1:65" s="14" customFormat="1" ht="11.25">
      <c r="B410" s="216"/>
      <c r="C410" s="217"/>
      <c r="D410" s="207" t="s">
        <v>193</v>
      </c>
      <c r="E410" s="218" t="s">
        <v>1</v>
      </c>
      <c r="F410" s="219" t="s">
        <v>460</v>
      </c>
      <c r="G410" s="217"/>
      <c r="H410" s="220">
        <v>21.21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193</v>
      </c>
      <c r="AU410" s="226" t="s">
        <v>185</v>
      </c>
      <c r="AV410" s="14" t="s">
        <v>84</v>
      </c>
      <c r="AW410" s="14" t="s">
        <v>31</v>
      </c>
      <c r="AX410" s="14" t="s">
        <v>75</v>
      </c>
      <c r="AY410" s="226" t="s">
        <v>184</v>
      </c>
    </row>
    <row r="411" spans="1:65" s="14" customFormat="1" ht="11.25">
      <c r="B411" s="216"/>
      <c r="C411" s="217"/>
      <c r="D411" s="207" t="s">
        <v>193</v>
      </c>
      <c r="E411" s="218" t="s">
        <v>1</v>
      </c>
      <c r="F411" s="219" t="s">
        <v>461</v>
      </c>
      <c r="G411" s="217"/>
      <c r="H411" s="220">
        <v>18.96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193</v>
      </c>
      <c r="AU411" s="226" t="s">
        <v>185</v>
      </c>
      <c r="AV411" s="14" t="s">
        <v>84</v>
      </c>
      <c r="AW411" s="14" t="s">
        <v>31</v>
      </c>
      <c r="AX411" s="14" t="s">
        <v>75</v>
      </c>
      <c r="AY411" s="226" t="s">
        <v>184</v>
      </c>
    </row>
    <row r="412" spans="1:65" s="14" customFormat="1" ht="11.25">
      <c r="B412" s="216"/>
      <c r="C412" s="217"/>
      <c r="D412" s="207" t="s">
        <v>193</v>
      </c>
      <c r="E412" s="218" t="s">
        <v>1</v>
      </c>
      <c r="F412" s="219" t="s">
        <v>462</v>
      </c>
      <c r="G412" s="217"/>
      <c r="H412" s="220">
        <v>1.17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193</v>
      </c>
      <c r="AU412" s="226" t="s">
        <v>185</v>
      </c>
      <c r="AV412" s="14" t="s">
        <v>84</v>
      </c>
      <c r="AW412" s="14" t="s">
        <v>31</v>
      </c>
      <c r="AX412" s="14" t="s">
        <v>75</v>
      </c>
      <c r="AY412" s="226" t="s">
        <v>184</v>
      </c>
    </row>
    <row r="413" spans="1:65" s="14" customFormat="1" ht="11.25">
      <c r="B413" s="216"/>
      <c r="C413" s="217"/>
      <c r="D413" s="207" t="s">
        <v>193</v>
      </c>
      <c r="E413" s="218" t="s">
        <v>1</v>
      </c>
      <c r="F413" s="219" t="s">
        <v>463</v>
      </c>
      <c r="G413" s="217"/>
      <c r="H413" s="220">
        <v>12.74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193</v>
      </c>
      <c r="AU413" s="226" t="s">
        <v>185</v>
      </c>
      <c r="AV413" s="14" t="s">
        <v>84</v>
      </c>
      <c r="AW413" s="14" t="s">
        <v>31</v>
      </c>
      <c r="AX413" s="14" t="s">
        <v>75</v>
      </c>
      <c r="AY413" s="226" t="s">
        <v>184</v>
      </c>
    </row>
    <row r="414" spans="1:65" s="14" customFormat="1" ht="11.25">
      <c r="B414" s="216"/>
      <c r="C414" s="217"/>
      <c r="D414" s="207" t="s">
        <v>193</v>
      </c>
      <c r="E414" s="218" t="s">
        <v>1</v>
      </c>
      <c r="F414" s="219" t="s">
        <v>464</v>
      </c>
      <c r="G414" s="217"/>
      <c r="H414" s="220">
        <v>16.73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193</v>
      </c>
      <c r="AU414" s="226" t="s">
        <v>185</v>
      </c>
      <c r="AV414" s="14" t="s">
        <v>84</v>
      </c>
      <c r="AW414" s="14" t="s">
        <v>31</v>
      </c>
      <c r="AX414" s="14" t="s">
        <v>75</v>
      </c>
      <c r="AY414" s="226" t="s">
        <v>184</v>
      </c>
    </row>
    <row r="415" spans="1:65" s="14" customFormat="1" ht="11.25">
      <c r="B415" s="216"/>
      <c r="C415" s="217"/>
      <c r="D415" s="207" t="s">
        <v>193</v>
      </c>
      <c r="E415" s="218" t="s">
        <v>1</v>
      </c>
      <c r="F415" s="219" t="s">
        <v>465</v>
      </c>
      <c r="G415" s="217"/>
      <c r="H415" s="220">
        <v>20.51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193</v>
      </c>
      <c r="AU415" s="226" t="s">
        <v>185</v>
      </c>
      <c r="AV415" s="14" t="s">
        <v>84</v>
      </c>
      <c r="AW415" s="14" t="s">
        <v>31</v>
      </c>
      <c r="AX415" s="14" t="s">
        <v>75</v>
      </c>
      <c r="AY415" s="226" t="s">
        <v>184</v>
      </c>
    </row>
    <row r="416" spans="1:65" s="14" customFormat="1" ht="11.25">
      <c r="B416" s="216"/>
      <c r="C416" s="217"/>
      <c r="D416" s="207" t="s">
        <v>193</v>
      </c>
      <c r="E416" s="218" t="s">
        <v>1</v>
      </c>
      <c r="F416" s="219" t="s">
        <v>466</v>
      </c>
      <c r="G416" s="217"/>
      <c r="H416" s="220">
        <v>11.62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193</v>
      </c>
      <c r="AU416" s="226" t="s">
        <v>185</v>
      </c>
      <c r="AV416" s="14" t="s">
        <v>84</v>
      </c>
      <c r="AW416" s="14" t="s">
        <v>31</v>
      </c>
      <c r="AX416" s="14" t="s">
        <v>75</v>
      </c>
      <c r="AY416" s="226" t="s">
        <v>184</v>
      </c>
    </row>
    <row r="417" spans="2:51" s="14" customFormat="1" ht="11.25">
      <c r="B417" s="216"/>
      <c r="C417" s="217"/>
      <c r="D417" s="207" t="s">
        <v>193</v>
      </c>
      <c r="E417" s="218" t="s">
        <v>1</v>
      </c>
      <c r="F417" s="219" t="s">
        <v>467</v>
      </c>
      <c r="G417" s="217"/>
      <c r="H417" s="220">
        <v>11.79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193</v>
      </c>
      <c r="AU417" s="226" t="s">
        <v>185</v>
      </c>
      <c r="AV417" s="14" t="s">
        <v>84</v>
      </c>
      <c r="AW417" s="14" t="s">
        <v>31</v>
      </c>
      <c r="AX417" s="14" t="s">
        <v>75</v>
      </c>
      <c r="AY417" s="226" t="s">
        <v>184</v>
      </c>
    </row>
    <row r="418" spans="2:51" s="14" customFormat="1" ht="11.25">
      <c r="B418" s="216"/>
      <c r="C418" s="217"/>
      <c r="D418" s="207" t="s">
        <v>193</v>
      </c>
      <c r="E418" s="218" t="s">
        <v>1</v>
      </c>
      <c r="F418" s="219" t="s">
        <v>468</v>
      </c>
      <c r="G418" s="217"/>
      <c r="H418" s="220">
        <v>1.92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193</v>
      </c>
      <c r="AU418" s="226" t="s">
        <v>185</v>
      </c>
      <c r="AV418" s="14" t="s">
        <v>84</v>
      </c>
      <c r="AW418" s="14" t="s">
        <v>31</v>
      </c>
      <c r="AX418" s="14" t="s">
        <v>75</v>
      </c>
      <c r="AY418" s="226" t="s">
        <v>184</v>
      </c>
    </row>
    <row r="419" spans="2:51" s="14" customFormat="1" ht="11.25">
      <c r="B419" s="216"/>
      <c r="C419" s="217"/>
      <c r="D419" s="207" t="s">
        <v>193</v>
      </c>
      <c r="E419" s="218" t="s">
        <v>1</v>
      </c>
      <c r="F419" s="219" t="s">
        <v>469</v>
      </c>
      <c r="G419" s="217"/>
      <c r="H419" s="220">
        <v>18.690000000000001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193</v>
      </c>
      <c r="AU419" s="226" t="s">
        <v>185</v>
      </c>
      <c r="AV419" s="14" t="s">
        <v>84</v>
      </c>
      <c r="AW419" s="14" t="s">
        <v>31</v>
      </c>
      <c r="AX419" s="14" t="s">
        <v>75</v>
      </c>
      <c r="AY419" s="226" t="s">
        <v>184</v>
      </c>
    </row>
    <row r="420" spans="2:51" s="14" customFormat="1" ht="11.25">
      <c r="B420" s="216"/>
      <c r="C420" s="217"/>
      <c r="D420" s="207" t="s">
        <v>193</v>
      </c>
      <c r="E420" s="218" t="s">
        <v>1</v>
      </c>
      <c r="F420" s="219" t="s">
        <v>470</v>
      </c>
      <c r="G420" s="217"/>
      <c r="H420" s="220">
        <v>11.62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193</v>
      </c>
      <c r="AU420" s="226" t="s">
        <v>185</v>
      </c>
      <c r="AV420" s="14" t="s">
        <v>84</v>
      </c>
      <c r="AW420" s="14" t="s">
        <v>31</v>
      </c>
      <c r="AX420" s="14" t="s">
        <v>75</v>
      </c>
      <c r="AY420" s="226" t="s">
        <v>184</v>
      </c>
    </row>
    <row r="421" spans="2:51" s="14" customFormat="1" ht="11.25">
      <c r="B421" s="216"/>
      <c r="C421" s="217"/>
      <c r="D421" s="207" t="s">
        <v>193</v>
      </c>
      <c r="E421" s="218" t="s">
        <v>1</v>
      </c>
      <c r="F421" s="219" t="s">
        <v>471</v>
      </c>
      <c r="G421" s="217"/>
      <c r="H421" s="220">
        <v>11.79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193</v>
      </c>
      <c r="AU421" s="226" t="s">
        <v>185</v>
      </c>
      <c r="AV421" s="14" t="s">
        <v>84</v>
      </c>
      <c r="AW421" s="14" t="s">
        <v>31</v>
      </c>
      <c r="AX421" s="14" t="s">
        <v>75</v>
      </c>
      <c r="AY421" s="226" t="s">
        <v>184</v>
      </c>
    </row>
    <row r="422" spans="2:51" s="14" customFormat="1" ht="11.25">
      <c r="B422" s="216"/>
      <c r="C422" s="217"/>
      <c r="D422" s="207" t="s">
        <v>193</v>
      </c>
      <c r="E422" s="218" t="s">
        <v>1</v>
      </c>
      <c r="F422" s="219" t="s">
        <v>472</v>
      </c>
      <c r="G422" s="217"/>
      <c r="H422" s="220">
        <v>1.17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193</v>
      </c>
      <c r="AU422" s="226" t="s">
        <v>185</v>
      </c>
      <c r="AV422" s="14" t="s">
        <v>84</v>
      </c>
      <c r="AW422" s="14" t="s">
        <v>31</v>
      </c>
      <c r="AX422" s="14" t="s">
        <v>75</v>
      </c>
      <c r="AY422" s="226" t="s">
        <v>184</v>
      </c>
    </row>
    <row r="423" spans="2:51" s="14" customFormat="1" ht="11.25">
      <c r="B423" s="216"/>
      <c r="C423" s="217"/>
      <c r="D423" s="207" t="s">
        <v>193</v>
      </c>
      <c r="E423" s="218" t="s">
        <v>1</v>
      </c>
      <c r="F423" s="219" t="s">
        <v>473</v>
      </c>
      <c r="G423" s="217"/>
      <c r="H423" s="220">
        <v>20.57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193</v>
      </c>
      <c r="AU423" s="226" t="s">
        <v>185</v>
      </c>
      <c r="AV423" s="14" t="s">
        <v>84</v>
      </c>
      <c r="AW423" s="14" t="s">
        <v>31</v>
      </c>
      <c r="AX423" s="14" t="s">
        <v>75</v>
      </c>
      <c r="AY423" s="226" t="s">
        <v>184</v>
      </c>
    </row>
    <row r="424" spans="2:51" s="14" customFormat="1" ht="11.25">
      <c r="B424" s="216"/>
      <c r="C424" s="217"/>
      <c r="D424" s="207" t="s">
        <v>193</v>
      </c>
      <c r="E424" s="218" t="s">
        <v>1</v>
      </c>
      <c r="F424" s="219" t="s">
        <v>474</v>
      </c>
      <c r="G424" s="217"/>
      <c r="H424" s="220">
        <v>14.22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193</v>
      </c>
      <c r="AU424" s="226" t="s">
        <v>185</v>
      </c>
      <c r="AV424" s="14" t="s">
        <v>84</v>
      </c>
      <c r="AW424" s="14" t="s">
        <v>31</v>
      </c>
      <c r="AX424" s="14" t="s">
        <v>75</v>
      </c>
      <c r="AY424" s="226" t="s">
        <v>184</v>
      </c>
    </row>
    <row r="425" spans="2:51" s="14" customFormat="1" ht="11.25">
      <c r="B425" s="216"/>
      <c r="C425" s="217"/>
      <c r="D425" s="207" t="s">
        <v>193</v>
      </c>
      <c r="E425" s="218" t="s">
        <v>1</v>
      </c>
      <c r="F425" s="219" t="s">
        <v>475</v>
      </c>
      <c r="G425" s="217"/>
      <c r="H425" s="220">
        <v>12.31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193</v>
      </c>
      <c r="AU425" s="226" t="s">
        <v>185</v>
      </c>
      <c r="AV425" s="14" t="s">
        <v>84</v>
      </c>
      <c r="AW425" s="14" t="s">
        <v>31</v>
      </c>
      <c r="AX425" s="14" t="s">
        <v>75</v>
      </c>
      <c r="AY425" s="226" t="s">
        <v>184</v>
      </c>
    </row>
    <row r="426" spans="2:51" s="14" customFormat="1" ht="11.25">
      <c r="B426" s="216"/>
      <c r="C426" s="217"/>
      <c r="D426" s="207" t="s">
        <v>193</v>
      </c>
      <c r="E426" s="218" t="s">
        <v>1</v>
      </c>
      <c r="F426" s="219" t="s">
        <v>476</v>
      </c>
      <c r="G426" s="217"/>
      <c r="H426" s="220">
        <v>1.17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193</v>
      </c>
      <c r="AU426" s="226" t="s">
        <v>185</v>
      </c>
      <c r="AV426" s="14" t="s">
        <v>84</v>
      </c>
      <c r="AW426" s="14" t="s">
        <v>31</v>
      </c>
      <c r="AX426" s="14" t="s">
        <v>75</v>
      </c>
      <c r="AY426" s="226" t="s">
        <v>184</v>
      </c>
    </row>
    <row r="427" spans="2:51" s="14" customFormat="1" ht="22.5">
      <c r="B427" s="216"/>
      <c r="C427" s="217"/>
      <c r="D427" s="207" t="s">
        <v>193</v>
      </c>
      <c r="E427" s="218" t="s">
        <v>1</v>
      </c>
      <c r="F427" s="219" t="s">
        <v>477</v>
      </c>
      <c r="G427" s="217"/>
      <c r="H427" s="220">
        <v>37.960999999999999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193</v>
      </c>
      <c r="AU427" s="226" t="s">
        <v>185</v>
      </c>
      <c r="AV427" s="14" t="s">
        <v>84</v>
      </c>
      <c r="AW427" s="14" t="s">
        <v>31</v>
      </c>
      <c r="AX427" s="14" t="s">
        <v>75</v>
      </c>
      <c r="AY427" s="226" t="s">
        <v>184</v>
      </c>
    </row>
    <row r="428" spans="2:51" s="14" customFormat="1" ht="11.25">
      <c r="B428" s="216"/>
      <c r="C428" s="217"/>
      <c r="D428" s="207" t="s">
        <v>193</v>
      </c>
      <c r="E428" s="218" t="s">
        <v>1</v>
      </c>
      <c r="F428" s="219" t="s">
        <v>478</v>
      </c>
      <c r="G428" s="217"/>
      <c r="H428" s="220">
        <v>11.01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193</v>
      </c>
      <c r="AU428" s="226" t="s">
        <v>185</v>
      </c>
      <c r="AV428" s="14" t="s">
        <v>84</v>
      </c>
      <c r="AW428" s="14" t="s">
        <v>31</v>
      </c>
      <c r="AX428" s="14" t="s">
        <v>75</v>
      </c>
      <c r="AY428" s="226" t="s">
        <v>184</v>
      </c>
    </row>
    <row r="429" spans="2:51" s="14" customFormat="1" ht="22.5">
      <c r="B429" s="216"/>
      <c r="C429" s="217"/>
      <c r="D429" s="207" t="s">
        <v>193</v>
      </c>
      <c r="E429" s="218" t="s">
        <v>1</v>
      </c>
      <c r="F429" s="219" t="s">
        <v>479</v>
      </c>
      <c r="G429" s="217"/>
      <c r="H429" s="220">
        <v>41.825000000000003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193</v>
      </c>
      <c r="AU429" s="226" t="s">
        <v>185</v>
      </c>
      <c r="AV429" s="14" t="s">
        <v>84</v>
      </c>
      <c r="AW429" s="14" t="s">
        <v>31</v>
      </c>
      <c r="AX429" s="14" t="s">
        <v>75</v>
      </c>
      <c r="AY429" s="226" t="s">
        <v>184</v>
      </c>
    </row>
    <row r="430" spans="2:51" s="14" customFormat="1" ht="11.25">
      <c r="B430" s="216"/>
      <c r="C430" s="217"/>
      <c r="D430" s="207" t="s">
        <v>193</v>
      </c>
      <c r="E430" s="218" t="s">
        <v>1</v>
      </c>
      <c r="F430" s="219" t="s">
        <v>480</v>
      </c>
      <c r="G430" s="217"/>
      <c r="H430" s="220">
        <v>12.83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193</v>
      </c>
      <c r="AU430" s="226" t="s">
        <v>185</v>
      </c>
      <c r="AV430" s="14" t="s">
        <v>84</v>
      </c>
      <c r="AW430" s="14" t="s">
        <v>31</v>
      </c>
      <c r="AX430" s="14" t="s">
        <v>75</v>
      </c>
      <c r="AY430" s="226" t="s">
        <v>184</v>
      </c>
    </row>
    <row r="431" spans="2:51" s="14" customFormat="1" ht="22.5">
      <c r="B431" s="216"/>
      <c r="C431" s="217"/>
      <c r="D431" s="207" t="s">
        <v>193</v>
      </c>
      <c r="E431" s="218" t="s">
        <v>1</v>
      </c>
      <c r="F431" s="219" t="s">
        <v>481</v>
      </c>
      <c r="G431" s="217"/>
      <c r="H431" s="220">
        <v>44.344999999999999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193</v>
      </c>
      <c r="AU431" s="226" t="s">
        <v>185</v>
      </c>
      <c r="AV431" s="14" t="s">
        <v>84</v>
      </c>
      <c r="AW431" s="14" t="s">
        <v>31</v>
      </c>
      <c r="AX431" s="14" t="s">
        <v>75</v>
      </c>
      <c r="AY431" s="226" t="s">
        <v>184</v>
      </c>
    </row>
    <row r="432" spans="2:51" s="14" customFormat="1" ht="11.25">
      <c r="B432" s="216"/>
      <c r="C432" s="217"/>
      <c r="D432" s="207" t="s">
        <v>193</v>
      </c>
      <c r="E432" s="218" t="s">
        <v>1</v>
      </c>
      <c r="F432" s="219" t="s">
        <v>482</v>
      </c>
      <c r="G432" s="217"/>
      <c r="H432" s="220">
        <v>11.01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193</v>
      </c>
      <c r="AU432" s="226" t="s">
        <v>185</v>
      </c>
      <c r="AV432" s="14" t="s">
        <v>84</v>
      </c>
      <c r="AW432" s="14" t="s">
        <v>31</v>
      </c>
      <c r="AX432" s="14" t="s">
        <v>75</v>
      </c>
      <c r="AY432" s="226" t="s">
        <v>184</v>
      </c>
    </row>
    <row r="433" spans="2:51" s="14" customFormat="1" ht="22.5">
      <c r="B433" s="216"/>
      <c r="C433" s="217"/>
      <c r="D433" s="207" t="s">
        <v>193</v>
      </c>
      <c r="E433" s="218" t="s">
        <v>1</v>
      </c>
      <c r="F433" s="219" t="s">
        <v>483</v>
      </c>
      <c r="G433" s="217"/>
      <c r="H433" s="220">
        <v>44.401000000000003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193</v>
      </c>
      <c r="AU433" s="226" t="s">
        <v>185</v>
      </c>
      <c r="AV433" s="14" t="s">
        <v>84</v>
      </c>
      <c r="AW433" s="14" t="s">
        <v>31</v>
      </c>
      <c r="AX433" s="14" t="s">
        <v>75</v>
      </c>
      <c r="AY433" s="226" t="s">
        <v>184</v>
      </c>
    </row>
    <row r="434" spans="2:51" s="14" customFormat="1" ht="11.25">
      <c r="B434" s="216"/>
      <c r="C434" s="217"/>
      <c r="D434" s="207" t="s">
        <v>193</v>
      </c>
      <c r="E434" s="218" t="s">
        <v>1</v>
      </c>
      <c r="F434" s="219" t="s">
        <v>484</v>
      </c>
      <c r="G434" s="217"/>
      <c r="H434" s="220">
        <v>11.01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193</v>
      </c>
      <c r="AU434" s="226" t="s">
        <v>185</v>
      </c>
      <c r="AV434" s="14" t="s">
        <v>84</v>
      </c>
      <c r="AW434" s="14" t="s">
        <v>31</v>
      </c>
      <c r="AX434" s="14" t="s">
        <v>75</v>
      </c>
      <c r="AY434" s="226" t="s">
        <v>184</v>
      </c>
    </row>
    <row r="435" spans="2:51" s="14" customFormat="1" ht="11.25">
      <c r="B435" s="216"/>
      <c r="C435" s="217"/>
      <c r="D435" s="207" t="s">
        <v>193</v>
      </c>
      <c r="E435" s="218" t="s">
        <v>1</v>
      </c>
      <c r="F435" s="219" t="s">
        <v>485</v>
      </c>
      <c r="G435" s="217"/>
      <c r="H435" s="220">
        <v>20.57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193</v>
      </c>
      <c r="AU435" s="226" t="s">
        <v>185</v>
      </c>
      <c r="AV435" s="14" t="s">
        <v>84</v>
      </c>
      <c r="AW435" s="14" t="s">
        <v>31</v>
      </c>
      <c r="AX435" s="14" t="s">
        <v>75</v>
      </c>
      <c r="AY435" s="226" t="s">
        <v>184</v>
      </c>
    </row>
    <row r="436" spans="2:51" s="14" customFormat="1" ht="11.25">
      <c r="B436" s="216"/>
      <c r="C436" s="217"/>
      <c r="D436" s="207" t="s">
        <v>193</v>
      </c>
      <c r="E436" s="218" t="s">
        <v>1</v>
      </c>
      <c r="F436" s="219" t="s">
        <v>486</v>
      </c>
      <c r="G436" s="217"/>
      <c r="H436" s="220">
        <v>14.22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193</v>
      </c>
      <c r="AU436" s="226" t="s">
        <v>185</v>
      </c>
      <c r="AV436" s="14" t="s">
        <v>84</v>
      </c>
      <c r="AW436" s="14" t="s">
        <v>31</v>
      </c>
      <c r="AX436" s="14" t="s">
        <v>75</v>
      </c>
      <c r="AY436" s="226" t="s">
        <v>184</v>
      </c>
    </row>
    <row r="437" spans="2:51" s="14" customFormat="1" ht="11.25">
      <c r="B437" s="216"/>
      <c r="C437" s="217"/>
      <c r="D437" s="207" t="s">
        <v>193</v>
      </c>
      <c r="E437" s="218" t="s">
        <v>1</v>
      </c>
      <c r="F437" s="219" t="s">
        <v>487</v>
      </c>
      <c r="G437" s="217"/>
      <c r="H437" s="220">
        <v>12.31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193</v>
      </c>
      <c r="AU437" s="226" t="s">
        <v>185</v>
      </c>
      <c r="AV437" s="14" t="s">
        <v>84</v>
      </c>
      <c r="AW437" s="14" t="s">
        <v>31</v>
      </c>
      <c r="AX437" s="14" t="s">
        <v>75</v>
      </c>
      <c r="AY437" s="226" t="s">
        <v>184</v>
      </c>
    </row>
    <row r="438" spans="2:51" s="14" customFormat="1" ht="11.25">
      <c r="B438" s="216"/>
      <c r="C438" s="217"/>
      <c r="D438" s="207" t="s">
        <v>193</v>
      </c>
      <c r="E438" s="218" t="s">
        <v>1</v>
      </c>
      <c r="F438" s="219" t="s">
        <v>488</v>
      </c>
      <c r="G438" s="217"/>
      <c r="H438" s="220">
        <v>1.17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193</v>
      </c>
      <c r="AU438" s="226" t="s">
        <v>185</v>
      </c>
      <c r="AV438" s="14" t="s">
        <v>84</v>
      </c>
      <c r="AW438" s="14" t="s">
        <v>31</v>
      </c>
      <c r="AX438" s="14" t="s">
        <v>75</v>
      </c>
      <c r="AY438" s="226" t="s">
        <v>184</v>
      </c>
    </row>
    <row r="439" spans="2:51" s="14" customFormat="1" ht="11.25">
      <c r="B439" s="216"/>
      <c r="C439" s="217"/>
      <c r="D439" s="207" t="s">
        <v>193</v>
      </c>
      <c r="E439" s="218" t="s">
        <v>1</v>
      </c>
      <c r="F439" s="219" t="s">
        <v>489</v>
      </c>
      <c r="G439" s="217"/>
      <c r="H439" s="220">
        <v>18.690000000000001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193</v>
      </c>
      <c r="AU439" s="226" t="s">
        <v>185</v>
      </c>
      <c r="AV439" s="14" t="s">
        <v>84</v>
      </c>
      <c r="AW439" s="14" t="s">
        <v>31</v>
      </c>
      <c r="AX439" s="14" t="s">
        <v>75</v>
      </c>
      <c r="AY439" s="226" t="s">
        <v>184</v>
      </c>
    </row>
    <row r="440" spans="2:51" s="14" customFormat="1" ht="11.25">
      <c r="B440" s="216"/>
      <c r="C440" s="217"/>
      <c r="D440" s="207" t="s">
        <v>193</v>
      </c>
      <c r="E440" s="218" t="s">
        <v>1</v>
      </c>
      <c r="F440" s="219" t="s">
        <v>490</v>
      </c>
      <c r="G440" s="217"/>
      <c r="H440" s="220">
        <v>11.62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193</v>
      </c>
      <c r="AU440" s="226" t="s">
        <v>185</v>
      </c>
      <c r="AV440" s="14" t="s">
        <v>84</v>
      </c>
      <c r="AW440" s="14" t="s">
        <v>31</v>
      </c>
      <c r="AX440" s="14" t="s">
        <v>75</v>
      </c>
      <c r="AY440" s="226" t="s">
        <v>184</v>
      </c>
    </row>
    <row r="441" spans="2:51" s="14" customFormat="1" ht="11.25">
      <c r="B441" s="216"/>
      <c r="C441" s="217"/>
      <c r="D441" s="207" t="s">
        <v>193</v>
      </c>
      <c r="E441" s="218" t="s">
        <v>1</v>
      </c>
      <c r="F441" s="219" t="s">
        <v>491</v>
      </c>
      <c r="G441" s="217"/>
      <c r="H441" s="220">
        <v>11.79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193</v>
      </c>
      <c r="AU441" s="226" t="s">
        <v>185</v>
      </c>
      <c r="AV441" s="14" t="s">
        <v>84</v>
      </c>
      <c r="AW441" s="14" t="s">
        <v>31</v>
      </c>
      <c r="AX441" s="14" t="s">
        <v>75</v>
      </c>
      <c r="AY441" s="226" t="s">
        <v>184</v>
      </c>
    </row>
    <row r="442" spans="2:51" s="14" customFormat="1" ht="11.25">
      <c r="B442" s="216"/>
      <c r="C442" s="217"/>
      <c r="D442" s="207" t="s">
        <v>193</v>
      </c>
      <c r="E442" s="218" t="s">
        <v>1</v>
      </c>
      <c r="F442" s="219" t="s">
        <v>492</v>
      </c>
      <c r="G442" s="217"/>
      <c r="H442" s="220">
        <v>1.17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193</v>
      </c>
      <c r="AU442" s="226" t="s">
        <v>185</v>
      </c>
      <c r="AV442" s="14" t="s">
        <v>84</v>
      </c>
      <c r="AW442" s="14" t="s">
        <v>31</v>
      </c>
      <c r="AX442" s="14" t="s">
        <v>75</v>
      </c>
      <c r="AY442" s="226" t="s">
        <v>184</v>
      </c>
    </row>
    <row r="443" spans="2:51" s="14" customFormat="1" ht="11.25">
      <c r="B443" s="216"/>
      <c r="C443" s="217"/>
      <c r="D443" s="207" t="s">
        <v>193</v>
      </c>
      <c r="E443" s="218" t="s">
        <v>1</v>
      </c>
      <c r="F443" s="219" t="s">
        <v>493</v>
      </c>
      <c r="G443" s="217"/>
      <c r="H443" s="220">
        <v>19.809999999999999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193</v>
      </c>
      <c r="AU443" s="226" t="s">
        <v>185</v>
      </c>
      <c r="AV443" s="14" t="s">
        <v>84</v>
      </c>
      <c r="AW443" s="14" t="s">
        <v>31</v>
      </c>
      <c r="AX443" s="14" t="s">
        <v>75</v>
      </c>
      <c r="AY443" s="226" t="s">
        <v>184</v>
      </c>
    </row>
    <row r="444" spans="2:51" s="14" customFormat="1" ht="11.25">
      <c r="B444" s="216"/>
      <c r="C444" s="217"/>
      <c r="D444" s="207" t="s">
        <v>193</v>
      </c>
      <c r="E444" s="218" t="s">
        <v>1</v>
      </c>
      <c r="F444" s="219" t="s">
        <v>494</v>
      </c>
      <c r="G444" s="217"/>
      <c r="H444" s="220">
        <v>1.41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193</v>
      </c>
      <c r="AU444" s="226" t="s">
        <v>185</v>
      </c>
      <c r="AV444" s="14" t="s">
        <v>84</v>
      </c>
      <c r="AW444" s="14" t="s">
        <v>31</v>
      </c>
      <c r="AX444" s="14" t="s">
        <v>75</v>
      </c>
      <c r="AY444" s="226" t="s">
        <v>184</v>
      </c>
    </row>
    <row r="445" spans="2:51" s="14" customFormat="1" ht="11.25">
      <c r="B445" s="216"/>
      <c r="C445" s="217"/>
      <c r="D445" s="207" t="s">
        <v>193</v>
      </c>
      <c r="E445" s="218" t="s">
        <v>1</v>
      </c>
      <c r="F445" s="219" t="s">
        <v>495</v>
      </c>
      <c r="G445" s="217"/>
      <c r="H445" s="220">
        <v>1.59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193</v>
      </c>
      <c r="AU445" s="226" t="s">
        <v>185</v>
      </c>
      <c r="AV445" s="14" t="s">
        <v>84</v>
      </c>
      <c r="AW445" s="14" t="s">
        <v>31</v>
      </c>
      <c r="AX445" s="14" t="s">
        <v>75</v>
      </c>
      <c r="AY445" s="226" t="s">
        <v>184</v>
      </c>
    </row>
    <row r="446" spans="2:51" s="14" customFormat="1" ht="11.25">
      <c r="B446" s="216"/>
      <c r="C446" s="217"/>
      <c r="D446" s="207" t="s">
        <v>193</v>
      </c>
      <c r="E446" s="218" t="s">
        <v>1</v>
      </c>
      <c r="F446" s="219" t="s">
        <v>496</v>
      </c>
      <c r="G446" s="217"/>
      <c r="H446" s="220">
        <v>13.86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193</v>
      </c>
      <c r="AU446" s="226" t="s">
        <v>185</v>
      </c>
      <c r="AV446" s="14" t="s">
        <v>84</v>
      </c>
      <c r="AW446" s="14" t="s">
        <v>31</v>
      </c>
      <c r="AX446" s="14" t="s">
        <v>75</v>
      </c>
      <c r="AY446" s="226" t="s">
        <v>184</v>
      </c>
    </row>
    <row r="447" spans="2:51" s="14" customFormat="1" ht="11.25">
      <c r="B447" s="216"/>
      <c r="C447" s="217"/>
      <c r="D447" s="207" t="s">
        <v>193</v>
      </c>
      <c r="E447" s="218" t="s">
        <v>1</v>
      </c>
      <c r="F447" s="219" t="s">
        <v>497</v>
      </c>
      <c r="G447" s="217"/>
      <c r="H447" s="220">
        <v>17.57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193</v>
      </c>
      <c r="AU447" s="226" t="s">
        <v>185</v>
      </c>
      <c r="AV447" s="14" t="s">
        <v>84</v>
      </c>
      <c r="AW447" s="14" t="s">
        <v>31</v>
      </c>
      <c r="AX447" s="14" t="s">
        <v>75</v>
      </c>
      <c r="AY447" s="226" t="s">
        <v>184</v>
      </c>
    </row>
    <row r="448" spans="2:51" s="14" customFormat="1" ht="11.25">
      <c r="B448" s="216"/>
      <c r="C448" s="217"/>
      <c r="D448" s="207" t="s">
        <v>193</v>
      </c>
      <c r="E448" s="218" t="s">
        <v>1</v>
      </c>
      <c r="F448" s="219" t="s">
        <v>498</v>
      </c>
      <c r="G448" s="217"/>
      <c r="H448" s="220">
        <v>1.8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193</v>
      </c>
      <c r="AU448" s="226" t="s">
        <v>185</v>
      </c>
      <c r="AV448" s="14" t="s">
        <v>84</v>
      </c>
      <c r="AW448" s="14" t="s">
        <v>31</v>
      </c>
      <c r="AX448" s="14" t="s">
        <v>75</v>
      </c>
      <c r="AY448" s="226" t="s">
        <v>184</v>
      </c>
    </row>
    <row r="449" spans="1:65" s="14" customFormat="1" ht="11.25">
      <c r="B449" s="216"/>
      <c r="C449" s="217"/>
      <c r="D449" s="207" t="s">
        <v>193</v>
      </c>
      <c r="E449" s="218" t="s">
        <v>1</v>
      </c>
      <c r="F449" s="219" t="s">
        <v>499</v>
      </c>
      <c r="G449" s="217"/>
      <c r="H449" s="220">
        <v>21.21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193</v>
      </c>
      <c r="AU449" s="226" t="s">
        <v>185</v>
      </c>
      <c r="AV449" s="14" t="s">
        <v>84</v>
      </c>
      <c r="AW449" s="14" t="s">
        <v>31</v>
      </c>
      <c r="AX449" s="14" t="s">
        <v>75</v>
      </c>
      <c r="AY449" s="226" t="s">
        <v>184</v>
      </c>
    </row>
    <row r="450" spans="1:65" s="14" customFormat="1" ht="11.25">
      <c r="B450" s="216"/>
      <c r="C450" s="217"/>
      <c r="D450" s="207" t="s">
        <v>193</v>
      </c>
      <c r="E450" s="218" t="s">
        <v>1</v>
      </c>
      <c r="F450" s="219" t="s">
        <v>500</v>
      </c>
      <c r="G450" s="217"/>
      <c r="H450" s="220">
        <v>18.96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193</v>
      </c>
      <c r="AU450" s="226" t="s">
        <v>185</v>
      </c>
      <c r="AV450" s="14" t="s">
        <v>84</v>
      </c>
      <c r="AW450" s="14" t="s">
        <v>31</v>
      </c>
      <c r="AX450" s="14" t="s">
        <v>75</v>
      </c>
      <c r="AY450" s="226" t="s">
        <v>184</v>
      </c>
    </row>
    <row r="451" spans="1:65" s="14" customFormat="1" ht="11.25">
      <c r="B451" s="216"/>
      <c r="C451" s="217"/>
      <c r="D451" s="207" t="s">
        <v>193</v>
      </c>
      <c r="E451" s="218" t="s">
        <v>1</v>
      </c>
      <c r="F451" s="219" t="s">
        <v>501</v>
      </c>
      <c r="G451" s="217"/>
      <c r="H451" s="220">
        <v>1.77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193</v>
      </c>
      <c r="AU451" s="226" t="s">
        <v>185</v>
      </c>
      <c r="AV451" s="14" t="s">
        <v>84</v>
      </c>
      <c r="AW451" s="14" t="s">
        <v>31</v>
      </c>
      <c r="AX451" s="14" t="s">
        <v>75</v>
      </c>
      <c r="AY451" s="226" t="s">
        <v>184</v>
      </c>
    </row>
    <row r="452" spans="1:65" s="2" customFormat="1" ht="24">
      <c r="A452" s="34"/>
      <c r="B452" s="35"/>
      <c r="C452" s="192" t="s">
        <v>502</v>
      </c>
      <c r="D452" s="192" t="s">
        <v>187</v>
      </c>
      <c r="E452" s="193" t="s">
        <v>503</v>
      </c>
      <c r="F452" s="194" t="s">
        <v>504</v>
      </c>
      <c r="G452" s="195" t="s">
        <v>122</v>
      </c>
      <c r="H452" s="196">
        <v>2139.7779999999998</v>
      </c>
      <c r="I452" s="197"/>
      <c r="J452" s="198">
        <f>ROUND(I452*H452,2)</f>
        <v>0</v>
      </c>
      <c r="K452" s="194" t="s">
        <v>190</v>
      </c>
      <c r="L452" s="39"/>
      <c r="M452" s="199" t="s">
        <v>1</v>
      </c>
      <c r="N452" s="200" t="s">
        <v>40</v>
      </c>
      <c r="O452" s="71"/>
      <c r="P452" s="201">
        <f>O452*H452</f>
        <v>0</v>
      </c>
      <c r="Q452" s="201">
        <v>1.6279999999999999E-2</v>
      </c>
      <c r="R452" s="201">
        <f>Q452*H452</f>
        <v>34.835585839999993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191</v>
      </c>
      <c r="AT452" s="203" t="s">
        <v>187</v>
      </c>
      <c r="AU452" s="203" t="s">
        <v>185</v>
      </c>
      <c r="AY452" s="17" t="s">
        <v>184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82</v>
      </c>
      <c r="BK452" s="204">
        <f>ROUND(I452*H452,2)</f>
        <v>0</v>
      </c>
      <c r="BL452" s="17" t="s">
        <v>191</v>
      </c>
      <c r="BM452" s="203" t="s">
        <v>505</v>
      </c>
    </row>
    <row r="453" spans="1:65" s="13" customFormat="1" ht="22.5">
      <c r="B453" s="205"/>
      <c r="C453" s="206"/>
      <c r="D453" s="207" t="s">
        <v>193</v>
      </c>
      <c r="E453" s="208" t="s">
        <v>1</v>
      </c>
      <c r="F453" s="209" t="s">
        <v>194</v>
      </c>
      <c r="G453" s="206"/>
      <c r="H453" s="208" t="s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193</v>
      </c>
      <c r="AU453" s="215" t="s">
        <v>185</v>
      </c>
      <c r="AV453" s="13" t="s">
        <v>82</v>
      </c>
      <c r="AW453" s="13" t="s">
        <v>31</v>
      </c>
      <c r="AX453" s="13" t="s">
        <v>75</v>
      </c>
      <c r="AY453" s="215" t="s">
        <v>184</v>
      </c>
    </row>
    <row r="454" spans="1:65" s="13" customFormat="1" ht="11.25">
      <c r="B454" s="205"/>
      <c r="C454" s="206"/>
      <c r="D454" s="207" t="s">
        <v>193</v>
      </c>
      <c r="E454" s="208" t="s">
        <v>1</v>
      </c>
      <c r="F454" s="209" t="s">
        <v>195</v>
      </c>
      <c r="G454" s="206"/>
      <c r="H454" s="208" t="s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193</v>
      </c>
      <c r="AU454" s="215" t="s">
        <v>185</v>
      </c>
      <c r="AV454" s="13" t="s">
        <v>82</v>
      </c>
      <c r="AW454" s="13" t="s">
        <v>31</v>
      </c>
      <c r="AX454" s="13" t="s">
        <v>75</v>
      </c>
      <c r="AY454" s="215" t="s">
        <v>184</v>
      </c>
    </row>
    <row r="455" spans="1:65" s="14" customFormat="1" ht="11.25">
      <c r="B455" s="216"/>
      <c r="C455" s="217"/>
      <c r="D455" s="207" t="s">
        <v>193</v>
      </c>
      <c r="E455" s="218" t="s">
        <v>1</v>
      </c>
      <c r="F455" s="219" t="s">
        <v>506</v>
      </c>
      <c r="G455" s="217"/>
      <c r="H455" s="220">
        <v>2139.7779999999998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193</v>
      </c>
      <c r="AU455" s="226" t="s">
        <v>185</v>
      </c>
      <c r="AV455" s="14" t="s">
        <v>84</v>
      </c>
      <c r="AW455" s="14" t="s">
        <v>31</v>
      </c>
      <c r="AX455" s="14" t="s">
        <v>75</v>
      </c>
      <c r="AY455" s="226" t="s">
        <v>184</v>
      </c>
    </row>
    <row r="456" spans="1:65" s="2" customFormat="1" ht="24">
      <c r="A456" s="34"/>
      <c r="B456" s="35"/>
      <c r="C456" s="192" t="s">
        <v>507</v>
      </c>
      <c r="D456" s="192" t="s">
        <v>187</v>
      </c>
      <c r="E456" s="193" t="s">
        <v>508</v>
      </c>
      <c r="F456" s="194" t="s">
        <v>509</v>
      </c>
      <c r="G456" s="195" t="s">
        <v>122</v>
      </c>
      <c r="H456" s="196">
        <v>34.424999999999997</v>
      </c>
      <c r="I456" s="197"/>
      <c r="J456" s="198">
        <f>ROUND(I456*H456,2)</f>
        <v>0</v>
      </c>
      <c r="K456" s="194" t="s">
        <v>190</v>
      </c>
      <c r="L456" s="39"/>
      <c r="M456" s="199" t="s">
        <v>1</v>
      </c>
      <c r="N456" s="200" t="s">
        <v>40</v>
      </c>
      <c r="O456" s="71"/>
      <c r="P456" s="201">
        <f>O456*H456</f>
        <v>0</v>
      </c>
      <c r="Q456" s="201">
        <v>7.3499999999999998E-3</v>
      </c>
      <c r="R456" s="201">
        <f>Q456*H456</f>
        <v>0.25302374999999999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191</v>
      </c>
      <c r="AT456" s="203" t="s">
        <v>187</v>
      </c>
      <c r="AU456" s="203" t="s">
        <v>185</v>
      </c>
      <c r="AY456" s="17" t="s">
        <v>184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82</v>
      </c>
      <c r="BK456" s="204">
        <f>ROUND(I456*H456,2)</f>
        <v>0</v>
      </c>
      <c r="BL456" s="17" t="s">
        <v>191</v>
      </c>
      <c r="BM456" s="203" t="s">
        <v>510</v>
      </c>
    </row>
    <row r="457" spans="1:65" s="13" customFormat="1" ht="22.5">
      <c r="B457" s="205"/>
      <c r="C457" s="206"/>
      <c r="D457" s="207" t="s">
        <v>193</v>
      </c>
      <c r="E457" s="208" t="s">
        <v>1</v>
      </c>
      <c r="F457" s="209" t="s">
        <v>194</v>
      </c>
      <c r="G457" s="206"/>
      <c r="H457" s="208" t="s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193</v>
      </c>
      <c r="AU457" s="215" t="s">
        <v>185</v>
      </c>
      <c r="AV457" s="13" t="s">
        <v>82</v>
      </c>
      <c r="AW457" s="13" t="s">
        <v>31</v>
      </c>
      <c r="AX457" s="13" t="s">
        <v>75</v>
      </c>
      <c r="AY457" s="215" t="s">
        <v>184</v>
      </c>
    </row>
    <row r="458" spans="1:65" s="13" customFormat="1" ht="11.25">
      <c r="B458" s="205"/>
      <c r="C458" s="206"/>
      <c r="D458" s="207" t="s">
        <v>193</v>
      </c>
      <c r="E458" s="208" t="s">
        <v>1</v>
      </c>
      <c r="F458" s="209" t="s">
        <v>195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193</v>
      </c>
      <c r="AU458" s="215" t="s">
        <v>185</v>
      </c>
      <c r="AV458" s="13" t="s">
        <v>82</v>
      </c>
      <c r="AW458" s="13" t="s">
        <v>31</v>
      </c>
      <c r="AX458" s="13" t="s">
        <v>75</v>
      </c>
      <c r="AY458" s="215" t="s">
        <v>184</v>
      </c>
    </row>
    <row r="459" spans="1:65" s="14" customFormat="1" ht="11.25">
      <c r="B459" s="216"/>
      <c r="C459" s="217"/>
      <c r="D459" s="207" t="s">
        <v>193</v>
      </c>
      <c r="E459" s="218" t="s">
        <v>1</v>
      </c>
      <c r="F459" s="219" t="s">
        <v>511</v>
      </c>
      <c r="G459" s="217"/>
      <c r="H459" s="220">
        <v>6.8849999999999998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193</v>
      </c>
      <c r="AU459" s="226" t="s">
        <v>185</v>
      </c>
      <c r="AV459" s="14" t="s">
        <v>84</v>
      </c>
      <c r="AW459" s="14" t="s">
        <v>31</v>
      </c>
      <c r="AX459" s="14" t="s">
        <v>75</v>
      </c>
      <c r="AY459" s="226" t="s">
        <v>184</v>
      </c>
    </row>
    <row r="460" spans="1:65" s="14" customFormat="1" ht="11.25">
      <c r="B460" s="216"/>
      <c r="C460" s="217"/>
      <c r="D460" s="207" t="s">
        <v>193</v>
      </c>
      <c r="E460" s="218" t="s">
        <v>1</v>
      </c>
      <c r="F460" s="219" t="s">
        <v>512</v>
      </c>
      <c r="G460" s="217"/>
      <c r="H460" s="220">
        <v>6.8849999999999998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193</v>
      </c>
      <c r="AU460" s="226" t="s">
        <v>185</v>
      </c>
      <c r="AV460" s="14" t="s">
        <v>84</v>
      </c>
      <c r="AW460" s="14" t="s">
        <v>31</v>
      </c>
      <c r="AX460" s="14" t="s">
        <v>75</v>
      </c>
      <c r="AY460" s="226" t="s">
        <v>184</v>
      </c>
    </row>
    <row r="461" spans="1:65" s="14" customFormat="1" ht="11.25">
      <c r="B461" s="216"/>
      <c r="C461" s="217"/>
      <c r="D461" s="207" t="s">
        <v>193</v>
      </c>
      <c r="E461" s="218" t="s">
        <v>1</v>
      </c>
      <c r="F461" s="219" t="s">
        <v>513</v>
      </c>
      <c r="G461" s="217"/>
      <c r="H461" s="220">
        <v>6.8849999999999998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193</v>
      </c>
      <c r="AU461" s="226" t="s">
        <v>185</v>
      </c>
      <c r="AV461" s="14" t="s">
        <v>84</v>
      </c>
      <c r="AW461" s="14" t="s">
        <v>31</v>
      </c>
      <c r="AX461" s="14" t="s">
        <v>75</v>
      </c>
      <c r="AY461" s="226" t="s">
        <v>184</v>
      </c>
    </row>
    <row r="462" spans="1:65" s="14" customFormat="1" ht="11.25">
      <c r="B462" s="216"/>
      <c r="C462" s="217"/>
      <c r="D462" s="207" t="s">
        <v>193</v>
      </c>
      <c r="E462" s="218" t="s">
        <v>1</v>
      </c>
      <c r="F462" s="219" t="s">
        <v>514</v>
      </c>
      <c r="G462" s="217"/>
      <c r="H462" s="220">
        <v>6.8849999999999998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193</v>
      </c>
      <c r="AU462" s="226" t="s">
        <v>185</v>
      </c>
      <c r="AV462" s="14" t="s">
        <v>84</v>
      </c>
      <c r="AW462" s="14" t="s">
        <v>31</v>
      </c>
      <c r="AX462" s="14" t="s">
        <v>75</v>
      </c>
      <c r="AY462" s="226" t="s">
        <v>184</v>
      </c>
    </row>
    <row r="463" spans="1:65" s="14" customFormat="1" ht="11.25">
      <c r="B463" s="216"/>
      <c r="C463" s="217"/>
      <c r="D463" s="207" t="s">
        <v>193</v>
      </c>
      <c r="E463" s="218" t="s">
        <v>1</v>
      </c>
      <c r="F463" s="219" t="s">
        <v>515</v>
      </c>
      <c r="G463" s="217"/>
      <c r="H463" s="220">
        <v>6.8849999999999998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193</v>
      </c>
      <c r="AU463" s="226" t="s">
        <v>185</v>
      </c>
      <c r="AV463" s="14" t="s">
        <v>84</v>
      </c>
      <c r="AW463" s="14" t="s">
        <v>31</v>
      </c>
      <c r="AX463" s="14" t="s">
        <v>75</v>
      </c>
      <c r="AY463" s="226" t="s">
        <v>184</v>
      </c>
    </row>
    <row r="464" spans="1:65" s="2" customFormat="1" ht="24">
      <c r="A464" s="34"/>
      <c r="B464" s="35"/>
      <c r="C464" s="192" t="s">
        <v>7</v>
      </c>
      <c r="D464" s="192" t="s">
        <v>187</v>
      </c>
      <c r="E464" s="193" t="s">
        <v>516</v>
      </c>
      <c r="F464" s="194" t="s">
        <v>517</v>
      </c>
      <c r="G464" s="195" t="s">
        <v>122</v>
      </c>
      <c r="H464" s="196">
        <v>34.424999999999997</v>
      </c>
      <c r="I464" s="197"/>
      <c r="J464" s="198">
        <f>ROUND(I464*H464,2)</f>
        <v>0</v>
      </c>
      <c r="K464" s="194" t="s">
        <v>190</v>
      </c>
      <c r="L464" s="39"/>
      <c r="M464" s="199" t="s">
        <v>1</v>
      </c>
      <c r="N464" s="200" t="s">
        <v>40</v>
      </c>
      <c r="O464" s="71"/>
      <c r="P464" s="201">
        <f>O464*H464</f>
        <v>0</v>
      </c>
      <c r="Q464" s="201">
        <v>1.6279999999999999E-2</v>
      </c>
      <c r="R464" s="201">
        <f>Q464*H464</f>
        <v>0.56043899999999991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191</v>
      </c>
      <c r="AT464" s="203" t="s">
        <v>187</v>
      </c>
      <c r="AU464" s="203" t="s">
        <v>185</v>
      </c>
      <c r="AY464" s="17" t="s">
        <v>184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82</v>
      </c>
      <c r="BK464" s="204">
        <f>ROUND(I464*H464,2)</f>
        <v>0</v>
      </c>
      <c r="BL464" s="17" t="s">
        <v>191</v>
      </c>
      <c r="BM464" s="203" t="s">
        <v>518</v>
      </c>
    </row>
    <row r="465" spans="1:65" s="13" customFormat="1" ht="22.5">
      <c r="B465" s="205"/>
      <c r="C465" s="206"/>
      <c r="D465" s="207" t="s">
        <v>193</v>
      </c>
      <c r="E465" s="208" t="s">
        <v>1</v>
      </c>
      <c r="F465" s="209" t="s">
        <v>194</v>
      </c>
      <c r="G465" s="206"/>
      <c r="H465" s="208" t="s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193</v>
      </c>
      <c r="AU465" s="215" t="s">
        <v>185</v>
      </c>
      <c r="AV465" s="13" t="s">
        <v>82</v>
      </c>
      <c r="AW465" s="13" t="s">
        <v>31</v>
      </c>
      <c r="AX465" s="13" t="s">
        <v>75</v>
      </c>
      <c r="AY465" s="215" t="s">
        <v>184</v>
      </c>
    </row>
    <row r="466" spans="1:65" s="13" customFormat="1" ht="11.25">
      <c r="B466" s="205"/>
      <c r="C466" s="206"/>
      <c r="D466" s="207" t="s">
        <v>193</v>
      </c>
      <c r="E466" s="208" t="s">
        <v>1</v>
      </c>
      <c r="F466" s="209" t="s">
        <v>195</v>
      </c>
      <c r="G466" s="206"/>
      <c r="H466" s="208" t="s">
        <v>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193</v>
      </c>
      <c r="AU466" s="215" t="s">
        <v>185</v>
      </c>
      <c r="AV466" s="13" t="s">
        <v>82</v>
      </c>
      <c r="AW466" s="13" t="s">
        <v>31</v>
      </c>
      <c r="AX466" s="13" t="s">
        <v>75</v>
      </c>
      <c r="AY466" s="215" t="s">
        <v>184</v>
      </c>
    </row>
    <row r="467" spans="1:65" s="14" customFormat="1" ht="11.25">
      <c r="B467" s="216"/>
      <c r="C467" s="217"/>
      <c r="D467" s="207" t="s">
        <v>193</v>
      </c>
      <c r="E467" s="218" t="s">
        <v>1</v>
      </c>
      <c r="F467" s="219" t="s">
        <v>511</v>
      </c>
      <c r="G467" s="217"/>
      <c r="H467" s="220">
        <v>6.8849999999999998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193</v>
      </c>
      <c r="AU467" s="226" t="s">
        <v>185</v>
      </c>
      <c r="AV467" s="14" t="s">
        <v>84</v>
      </c>
      <c r="AW467" s="14" t="s">
        <v>31</v>
      </c>
      <c r="AX467" s="14" t="s">
        <v>75</v>
      </c>
      <c r="AY467" s="226" t="s">
        <v>184</v>
      </c>
    </row>
    <row r="468" spans="1:65" s="14" customFormat="1" ht="11.25">
      <c r="B468" s="216"/>
      <c r="C468" s="217"/>
      <c r="D468" s="207" t="s">
        <v>193</v>
      </c>
      <c r="E468" s="218" t="s">
        <v>1</v>
      </c>
      <c r="F468" s="219" t="s">
        <v>512</v>
      </c>
      <c r="G468" s="217"/>
      <c r="H468" s="220">
        <v>6.8849999999999998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193</v>
      </c>
      <c r="AU468" s="226" t="s">
        <v>185</v>
      </c>
      <c r="AV468" s="14" t="s">
        <v>84</v>
      </c>
      <c r="AW468" s="14" t="s">
        <v>31</v>
      </c>
      <c r="AX468" s="14" t="s">
        <v>75</v>
      </c>
      <c r="AY468" s="226" t="s">
        <v>184</v>
      </c>
    </row>
    <row r="469" spans="1:65" s="14" customFormat="1" ht="11.25">
      <c r="B469" s="216"/>
      <c r="C469" s="217"/>
      <c r="D469" s="207" t="s">
        <v>193</v>
      </c>
      <c r="E469" s="218" t="s">
        <v>1</v>
      </c>
      <c r="F469" s="219" t="s">
        <v>513</v>
      </c>
      <c r="G469" s="217"/>
      <c r="H469" s="220">
        <v>6.8849999999999998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193</v>
      </c>
      <c r="AU469" s="226" t="s">
        <v>185</v>
      </c>
      <c r="AV469" s="14" t="s">
        <v>84</v>
      </c>
      <c r="AW469" s="14" t="s">
        <v>31</v>
      </c>
      <c r="AX469" s="14" t="s">
        <v>75</v>
      </c>
      <c r="AY469" s="226" t="s">
        <v>184</v>
      </c>
    </row>
    <row r="470" spans="1:65" s="14" customFormat="1" ht="11.25">
      <c r="B470" s="216"/>
      <c r="C470" s="217"/>
      <c r="D470" s="207" t="s">
        <v>193</v>
      </c>
      <c r="E470" s="218" t="s">
        <v>1</v>
      </c>
      <c r="F470" s="219" t="s">
        <v>514</v>
      </c>
      <c r="G470" s="217"/>
      <c r="H470" s="220">
        <v>6.8849999999999998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193</v>
      </c>
      <c r="AU470" s="226" t="s">
        <v>185</v>
      </c>
      <c r="AV470" s="14" t="s">
        <v>84</v>
      </c>
      <c r="AW470" s="14" t="s">
        <v>31</v>
      </c>
      <c r="AX470" s="14" t="s">
        <v>75</v>
      </c>
      <c r="AY470" s="226" t="s">
        <v>184</v>
      </c>
    </row>
    <row r="471" spans="1:65" s="14" customFormat="1" ht="11.25">
      <c r="B471" s="216"/>
      <c r="C471" s="217"/>
      <c r="D471" s="207" t="s">
        <v>193</v>
      </c>
      <c r="E471" s="218" t="s">
        <v>1</v>
      </c>
      <c r="F471" s="219" t="s">
        <v>515</v>
      </c>
      <c r="G471" s="217"/>
      <c r="H471" s="220">
        <v>6.8849999999999998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193</v>
      </c>
      <c r="AU471" s="226" t="s">
        <v>185</v>
      </c>
      <c r="AV471" s="14" t="s">
        <v>84</v>
      </c>
      <c r="AW471" s="14" t="s">
        <v>31</v>
      </c>
      <c r="AX471" s="14" t="s">
        <v>75</v>
      </c>
      <c r="AY471" s="226" t="s">
        <v>184</v>
      </c>
    </row>
    <row r="472" spans="1:65" s="2" customFormat="1" ht="24">
      <c r="A472" s="34"/>
      <c r="B472" s="35"/>
      <c r="C472" s="192" t="s">
        <v>519</v>
      </c>
      <c r="D472" s="192" t="s">
        <v>187</v>
      </c>
      <c r="E472" s="193" t="s">
        <v>520</v>
      </c>
      <c r="F472" s="194" t="s">
        <v>129</v>
      </c>
      <c r="G472" s="195" t="s">
        <v>122</v>
      </c>
      <c r="H472" s="196">
        <v>160.12700000000001</v>
      </c>
      <c r="I472" s="197"/>
      <c r="J472" s="198">
        <f>ROUND(I472*H472,2)</f>
        <v>0</v>
      </c>
      <c r="K472" s="194" t="s">
        <v>190</v>
      </c>
      <c r="L472" s="39"/>
      <c r="M472" s="199" t="s">
        <v>1</v>
      </c>
      <c r="N472" s="200" t="s">
        <v>40</v>
      </c>
      <c r="O472" s="71"/>
      <c r="P472" s="201">
        <f>O472*H472</f>
        <v>0</v>
      </c>
      <c r="Q472" s="201">
        <v>1.103E-2</v>
      </c>
      <c r="R472" s="201">
        <f>Q472*H472</f>
        <v>1.7662008100000002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191</v>
      </c>
      <c r="AT472" s="203" t="s">
        <v>187</v>
      </c>
      <c r="AU472" s="203" t="s">
        <v>185</v>
      </c>
      <c r="AY472" s="17" t="s">
        <v>184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82</v>
      </c>
      <c r="BK472" s="204">
        <f>ROUND(I472*H472,2)</f>
        <v>0</v>
      </c>
      <c r="BL472" s="17" t="s">
        <v>191</v>
      </c>
      <c r="BM472" s="203" t="s">
        <v>521</v>
      </c>
    </row>
    <row r="473" spans="1:65" s="13" customFormat="1" ht="22.5">
      <c r="B473" s="205"/>
      <c r="C473" s="206"/>
      <c r="D473" s="207" t="s">
        <v>193</v>
      </c>
      <c r="E473" s="208" t="s">
        <v>1</v>
      </c>
      <c r="F473" s="209" t="s">
        <v>194</v>
      </c>
      <c r="G473" s="206"/>
      <c r="H473" s="208" t="s">
        <v>1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193</v>
      </c>
      <c r="AU473" s="215" t="s">
        <v>185</v>
      </c>
      <c r="AV473" s="13" t="s">
        <v>82</v>
      </c>
      <c r="AW473" s="13" t="s">
        <v>31</v>
      </c>
      <c r="AX473" s="13" t="s">
        <v>75</v>
      </c>
      <c r="AY473" s="215" t="s">
        <v>184</v>
      </c>
    </row>
    <row r="474" spans="1:65" s="13" customFormat="1" ht="11.25">
      <c r="B474" s="205"/>
      <c r="C474" s="206"/>
      <c r="D474" s="207" t="s">
        <v>193</v>
      </c>
      <c r="E474" s="208" t="s">
        <v>1</v>
      </c>
      <c r="F474" s="209" t="s">
        <v>195</v>
      </c>
      <c r="G474" s="206"/>
      <c r="H474" s="208" t="s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193</v>
      </c>
      <c r="AU474" s="215" t="s">
        <v>185</v>
      </c>
      <c r="AV474" s="13" t="s">
        <v>82</v>
      </c>
      <c r="AW474" s="13" t="s">
        <v>31</v>
      </c>
      <c r="AX474" s="13" t="s">
        <v>75</v>
      </c>
      <c r="AY474" s="215" t="s">
        <v>184</v>
      </c>
    </row>
    <row r="475" spans="1:65" s="13" customFormat="1" ht="11.25">
      <c r="B475" s="205"/>
      <c r="C475" s="206"/>
      <c r="D475" s="207" t="s">
        <v>193</v>
      </c>
      <c r="E475" s="208" t="s">
        <v>1</v>
      </c>
      <c r="F475" s="209" t="s">
        <v>522</v>
      </c>
      <c r="G475" s="206"/>
      <c r="H475" s="208" t="s">
        <v>1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193</v>
      </c>
      <c r="AU475" s="215" t="s">
        <v>185</v>
      </c>
      <c r="AV475" s="13" t="s">
        <v>82</v>
      </c>
      <c r="AW475" s="13" t="s">
        <v>31</v>
      </c>
      <c r="AX475" s="13" t="s">
        <v>75</v>
      </c>
      <c r="AY475" s="215" t="s">
        <v>184</v>
      </c>
    </row>
    <row r="476" spans="1:65" s="14" customFormat="1" ht="11.25">
      <c r="B476" s="216"/>
      <c r="C476" s="217"/>
      <c r="D476" s="207" t="s">
        <v>193</v>
      </c>
      <c r="E476" s="218" t="s">
        <v>1</v>
      </c>
      <c r="F476" s="219" t="s">
        <v>523</v>
      </c>
      <c r="G476" s="217"/>
      <c r="H476" s="220">
        <v>24.05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193</v>
      </c>
      <c r="AU476" s="226" t="s">
        <v>185</v>
      </c>
      <c r="AV476" s="14" t="s">
        <v>84</v>
      </c>
      <c r="AW476" s="14" t="s">
        <v>31</v>
      </c>
      <c r="AX476" s="14" t="s">
        <v>75</v>
      </c>
      <c r="AY476" s="226" t="s">
        <v>184</v>
      </c>
    </row>
    <row r="477" spans="1:65" s="14" customFormat="1" ht="11.25">
      <c r="B477" s="216"/>
      <c r="C477" s="217"/>
      <c r="D477" s="207" t="s">
        <v>193</v>
      </c>
      <c r="E477" s="218" t="s">
        <v>1</v>
      </c>
      <c r="F477" s="219" t="s">
        <v>524</v>
      </c>
      <c r="G477" s="217"/>
      <c r="H477" s="220">
        <v>21.645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193</v>
      </c>
      <c r="AU477" s="226" t="s">
        <v>185</v>
      </c>
      <c r="AV477" s="14" t="s">
        <v>84</v>
      </c>
      <c r="AW477" s="14" t="s">
        <v>31</v>
      </c>
      <c r="AX477" s="14" t="s">
        <v>75</v>
      </c>
      <c r="AY477" s="226" t="s">
        <v>184</v>
      </c>
    </row>
    <row r="478" spans="1:65" s="14" customFormat="1" ht="11.25">
      <c r="B478" s="216"/>
      <c r="C478" s="217"/>
      <c r="D478" s="207" t="s">
        <v>193</v>
      </c>
      <c r="E478" s="218" t="s">
        <v>1</v>
      </c>
      <c r="F478" s="219" t="s">
        <v>525</v>
      </c>
      <c r="G478" s="217"/>
      <c r="H478" s="220">
        <v>14.162000000000001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193</v>
      </c>
      <c r="AU478" s="226" t="s">
        <v>185</v>
      </c>
      <c r="AV478" s="14" t="s">
        <v>84</v>
      </c>
      <c r="AW478" s="14" t="s">
        <v>31</v>
      </c>
      <c r="AX478" s="14" t="s">
        <v>75</v>
      </c>
      <c r="AY478" s="226" t="s">
        <v>184</v>
      </c>
    </row>
    <row r="479" spans="1:65" s="14" customFormat="1" ht="11.25">
      <c r="B479" s="216"/>
      <c r="C479" s="217"/>
      <c r="D479" s="207" t="s">
        <v>193</v>
      </c>
      <c r="E479" s="218" t="s">
        <v>1</v>
      </c>
      <c r="F479" s="219" t="s">
        <v>526</v>
      </c>
      <c r="G479" s="217"/>
      <c r="H479" s="220">
        <v>13.32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193</v>
      </c>
      <c r="AU479" s="226" t="s">
        <v>185</v>
      </c>
      <c r="AV479" s="14" t="s">
        <v>84</v>
      </c>
      <c r="AW479" s="14" t="s">
        <v>31</v>
      </c>
      <c r="AX479" s="14" t="s">
        <v>75</v>
      </c>
      <c r="AY479" s="226" t="s">
        <v>184</v>
      </c>
    </row>
    <row r="480" spans="1:65" s="14" customFormat="1" ht="11.25">
      <c r="B480" s="216"/>
      <c r="C480" s="217"/>
      <c r="D480" s="207" t="s">
        <v>193</v>
      </c>
      <c r="E480" s="218" t="s">
        <v>1</v>
      </c>
      <c r="F480" s="219" t="s">
        <v>527</v>
      </c>
      <c r="G480" s="217"/>
      <c r="H480" s="220">
        <v>13.32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193</v>
      </c>
      <c r="AU480" s="226" t="s">
        <v>185</v>
      </c>
      <c r="AV480" s="14" t="s">
        <v>84</v>
      </c>
      <c r="AW480" s="14" t="s">
        <v>31</v>
      </c>
      <c r="AX480" s="14" t="s">
        <v>75</v>
      </c>
      <c r="AY480" s="226" t="s">
        <v>184</v>
      </c>
    </row>
    <row r="481" spans="1:65" s="14" customFormat="1" ht="11.25">
      <c r="B481" s="216"/>
      <c r="C481" s="217"/>
      <c r="D481" s="207" t="s">
        <v>193</v>
      </c>
      <c r="E481" s="218" t="s">
        <v>1</v>
      </c>
      <c r="F481" s="219" t="s">
        <v>528</v>
      </c>
      <c r="G481" s="217"/>
      <c r="H481" s="220">
        <v>14.43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193</v>
      </c>
      <c r="AU481" s="226" t="s">
        <v>185</v>
      </c>
      <c r="AV481" s="14" t="s">
        <v>84</v>
      </c>
      <c r="AW481" s="14" t="s">
        <v>31</v>
      </c>
      <c r="AX481" s="14" t="s">
        <v>75</v>
      </c>
      <c r="AY481" s="226" t="s">
        <v>184</v>
      </c>
    </row>
    <row r="482" spans="1:65" s="14" customFormat="1" ht="11.25">
      <c r="B482" s="216"/>
      <c r="C482" s="217"/>
      <c r="D482" s="207" t="s">
        <v>193</v>
      </c>
      <c r="E482" s="218" t="s">
        <v>1</v>
      </c>
      <c r="F482" s="219" t="s">
        <v>529</v>
      </c>
      <c r="G482" s="217"/>
      <c r="H482" s="220">
        <v>14.43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193</v>
      </c>
      <c r="AU482" s="226" t="s">
        <v>185</v>
      </c>
      <c r="AV482" s="14" t="s">
        <v>84</v>
      </c>
      <c r="AW482" s="14" t="s">
        <v>31</v>
      </c>
      <c r="AX482" s="14" t="s">
        <v>75</v>
      </c>
      <c r="AY482" s="226" t="s">
        <v>184</v>
      </c>
    </row>
    <row r="483" spans="1:65" s="14" customFormat="1" ht="11.25">
      <c r="B483" s="216"/>
      <c r="C483" s="217"/>
      <c r="D483" s="207" t="s">
        <v>193</v>
      </c>
      <c r="E483" s="218" t="s">
        <v>1</v>
      </c>
      <c r="F483" s="219" t="s">
        <v>530</v>
      </c>
      <c r="G483" s="217"/>
      <c r="H483" s="220">
        <v>14.43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193</v>
      </c>
      <c r="AU483" s="226" t="s">
        <v>185</v>
      </c>
      <c r="AV483" s="14" t="s">
        <v>84</v>
      </c>
      <c r="AW483" s="14" t="s">
        <v>31</v>
      </c>
      <c r="AX483" s="14" t="s">
        <v>75</v>
      </c>
      <c r="AY483" s="226" t="s">
        <v>184</v>
      </c>
    </row>
    <row r="484" spans="1:65" s="14" customFormat="1" ht="11.25">
      <c r="B484" s="216"/>
      <c r="C484" s="217"/>
      <c r="D484" s="207" t="s">
        <v>193</v>
      </c>
      <c r="E484" s="218" t="s">
        <v>1</v>
      </c>
      <c r="F484" s="219" t="s">
        <v>531</v>
      </c>
      <c r="G484" s="217"/>
      <c r="H484" s="220">
        <v>15.91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193</v>
      </c>
      <c r="AU484" s="226" t="s">
        <v>185</v>
      </c>
      <c r="AV484" s="14" t="s">
        <v>84</v>
      </c>
      <c r="AW484" s="14" t="s">
        <v>31</v>
      </c>
      <c r="AX484" s="14" t="s">
        <v>75</v>
      </c>
      <c r="AY484" s="226" t="s">
        <v>184</v>
      </c>
    </row>
    <row r="485" spans="1:65" s="14" customFormat="1" ht="11.25">
      <c r="B485" s="216"/>
      <c r="C485" s="217"/>
      <c r="D485" s="207" t="s">
        <v>193</v>
      </c>
      <c r="E485" s="218" t="s">
        <v>1</v>
      </c>
      <c r="F485" s="219" t="s">
        <v>532</v>
      </c>
      <c r="G485" s="217"/>
      <c r="H485" s="220">
        <v>14.43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193</v>
      </c>
      <c r="AU485" s="226" t="s">
        <v>185</v>
      </c>
      <c r="AV485" s="14" t="s">
        <v>84</v>
      </c>
      <c r="AW485" s="14" t="s">
        <v>31</v>
      </c>
      <c r="AX485" s="14" t="s">
        <v>75</v>
      </c>
      <c r="AY485" s="226" t="s">
        <v>184</v>
      </c>
    </row>
    <row r="486" spans="1:65" s="2" customFormat="1" ht="24">
      <c r="A486" s="34"/>
      <c r="B486" s="35"/>
      <c r="C486" s="192" t="s">
        <v>250</v>
      </c>
      <c r="D486" s="192" t="s">
        <v>187</v>
      </c>
      <c r="E486" s="193" t="s">
        <v>533</v>
      </c>
      <c r="F486" s="194" t="s">
        <v>534</v>
      </c>
      <c r="G486" s="195" t="s">
        <v>122</v>
      </c>
      <c r="H486" s="196">
        <v>882.37</v>
      </c>
      <c r="I486" s="197"/>
      <c r="J486" s="198">
        <f>ROUND(I486*H486,2)</f>
        <v>0</v>
      </c>
      <c r="K486" s="194" t="s">
        <v>190</v>
      </c>
      <c r="L486" s="39"/>
      <c r="M486" s="199" t="s">
        <v>1</v>
      </c>
      <c r="N486" s="200" t="s">
        <v>40</v>
      </c>
      <c r="O486" s="71"/>
      <c r="P486" s="201">
        <f>O486*H486</f>
        <v>0</v>
      </c>
      <c r="Q486" s="201">
        <v>4.3800000000000002E-3</v>
      </c>
      <c r="R486" s="201">
        <f>Q486*H486</f>
        <v>3.8647806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191</v>
      </c>
      <c r="AT486" s="203" t="s">
        <v>187</v>
      </c>
      <c r="AU486" s="203" t="s">
        <v>185</v>
      </c>
      <c r="AY486" s="17" t="s">
        <v>184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82</v>
      </c>
      <c r="BK486" s="204">
        <f>ROUND(I486*H486,2)</f>
        <v>0</v>
      </c>
      <c r="BL486" s="17" t="s">
        <v>191</v>
      </c>
      <c r="BM486" s="203" t="s">
        <v>535</v>
      </c>
    </row>
    <row r="487" spans="1:65" s="13" customFormat="1" ht="22.5">
      <c r="B487" s="205"/>
      <c r="C487" s="206"/>
      <c r="D487" s="207" t="s">
        <v>193</v>
      </c>
      <c r="E487" s="208" t="s">
        <v>1</v>
      </c>
      <c r="F487" s="209" t="s">
        <v>194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193</v>
      </c>
      <c r="AU487" s="215" t="s">
        <v>185</v>
      </c>
      <c r="AV487" s="13" t="s">
        <v>82</v>
      </c>
      <c r="AW487" s="13" t="s">
        <v>31</v>
      </c>
      <c r="AX487" s="13" t="s">
        <v>75</v>
      </c>
      <c r="AY487" s="215" t="s">
        <v>184</v>
      </c>
    </row>
    <row r="488" spans="1:65" s="13" customFormat="1" ht="11.25">
      <c r="B488" s="205"/>
      <c r="C488" s="206"/>
      <c r="D488" s="207" t="s">
        <v>193</v>
      </c>
      <c r="E488" s="208" t="s">
        <v>1</v>
      </c>
      <c r="F488" s="209" t="s">
        <v>195</v>
      </c>
      <c r="G488" s="206"/>
      <c r="H488" s="208" t="s">
        <v>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193</v>
      </c>
      <c r="AU488" s="215" t="s">
        <v>185</v>
      </c>
      <c r="AV488" s="13" t="s">
        <v>82</v>
      </c>
      <c r="AW488" s="13" t="s">
        <v>31</v>
      </c>
      <c r="AX488" s="13" t="s">
        <v>75</v>
      </c>
      <c r="AY488" s="215" t="s">
        <v>184</v>
      </c>
    </row>
    <row r="489" spans="1:65" s="13" customFormat="1" ht="22.5">
      <c r="B489" s="205"/>
      <c r="C489" s="206"/>
      <c r="D489" s="207" t="s">
        <v>193</v>
      </c>
      <c r="E489" s="208" t="s">
        <v>1</v>
      </c>
      <c r="F489" s="209" t="s">
        <v>536</v>
      </c>
      <c r="G489" s="206"/>
      <c r="H489" s="208" t="s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193</v>
      </c>
      <c r="AU489" s="215" t="s">
        <v>185</v>
      </c>
      <c r="AV489" s="13" t="s">
        <v>82</v>
      </c>
      <c r="AW489" s="13" t="s">
        <v>31</v>
      </c>
      <c r="AX489" s="13" t="s">
        <v>75</v>
      </c>
      <c r="AY489" s="215" t="s">
        <v>184</v>
      </c>
    </row>
    <row r="490" spans="1:65" s="13" customFormat="1" ht="11.25">
      <c r="B490" s="205"/>
      <c r="C490" s="206"/>
      <c r="D490" s="207" t="s">
        <v>193</v>
      </c>
      <c r="E490" s="208" t="s">
        <v>1</v>
      </c>
      <c r="F490" s="209" t="s">
        <v>537</v>
      </c>
      <c r="G490" s="206"/>
      <c r="H490" s="208" t="s">
        <v>1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193</v>
      </c>
      <c r="AU490" s="215" t="s">
        <v>185</v>
      </c>
      <c r="AV490" s="13" t="s">
        <v>82</v>
      </c>
      <c r="AW490" s="13" t="s">
        <v>31</v>
      </c>
      <c r="AX490" s="13" t="s">
        <v>75</v>
      </c>
      <c r="AY490" s="215" t="s">
        <v>184</v>
      </c>
    </row>
    <row r="491" spans="1:65" s="14" customFormat="1" ht="11.25">
      <c r="B491" s="216"/>
      <c r="C491" s="217"/>
      <c r="D491" s="207" t="s">
        <v>193</v>
      </c>
      <c r="E491" s="218" t="s">
        <v>1</v>
      </c>
      <c r="F491" s="219" t="s">
        <v>538</v>
      </c>
      <c r="G491" s="217"/>
      <c r="H491" s="220">
        <v>882.37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193</v>
      </c>
      <c r="AU491" s="226" t="s">
        <v>185</v>
      </c>
      <c r="AV491" s="14" t="s">
        <v>84</v>
      </c>
      <c r="AW491" s="14" t="s">
        <v>31</v>
      </c>
      <c r="AX491" s="14" t="s">
        <v>75</v>
      </c>
      <c r="AY491" s="226" t="s">
        <v>184</v>
      </c>
    </row>
    <row r="492" spans="1:65" s="2" customFormat="1" ht="24">
      <c r="A492" s="34"/>
      <c r="B492" s="35"/>
      <c r="C492" s="192" t="s">
        <v>539</v>
      </c>
      <c r="D492" s="192" t="s">
        <v>187</v>
      </c>
      <c r="E492" s="193" t="s">
        <v>540</v>
      </c>
      <c r="F492" s="194" t="s">
        <v>541</v>
      </c>
      <c r="G492" s="195" t="s">
        <v>122</v>
      </c>
      <c r="H492" s="196">
        <v>241.34399999999999</v>
      </c>
      <c r="I492" s="197"/>
      <c r="J492" s="198">
        <f>ROUND(I492*H492,2)</f>
        <v>0</v>
      </c>
      <c r="K492" s="194" t="s">
        <v>190</v>
      </c>
      <c r="L492" s="39"/>
      <c r="M492" s="199" t="s">
        <v>1</v>
      </c>
      <c r="N492" s="200" t="s">
        <v>40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191</v>
      </c>
      <c r="AT492" s="203" t="s">
        <v>187</v>
      </c>
      <c r="AU492" s="203" t="s">
        <v>185</v>
      </c>
      <c r="AY492" s="17" t="s">
        <v>184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82</v>
      </c>
      <c r="BK492" s="204">
        <f>ROUND(I492*H492,2)</f>
        <v>0</v>
      </c>
      <c r="BL492" s="17" t="s">
        <v>191</v>
      </c>
      <c r="BM492" s="203" t="s">
        <v>542</v>
      </c>
    </row>
    <row r="493" spans="1:65" s="13" customFormat="1" ht="22.5">
      <c r="B493" s="205"/>
      <c r="C493" s="206"/>
      <c r="D493" s="207" t="s">
        <v>193</v>
      </c>
      <c r="E493" s="208" t="s">
        <v>1</v>
      </c>
      <c r="F493" s="209" t="s">
        <v>194</v>
      </c>
      <c r="G493" s="206"/>
      <c r="H493" s="208" t="s">
        <v>1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193</v>
      </c>
      <c r="AU493" s="215" t="s">
        <v>185</v>
      </c>
      <c r="AV493" s="13" t="s">
        <v>82</v>
      </c>
      <c r="AW493" s="13" t="s">
        <v>31</v>
      </c>
      <c r="AX493" s="13" t="s">
        <v>75</v>
      </c>
      <c r="AY493" s="215" t="s">
        <v>184</v>
      </c>
    </row>
    <row r="494" spans="1:65" s="13" customFormat="1" ht="11.25">
      <c r="B494" s="205"/>
      <c r="C494" s="206"/>
      <c r="D494" s="207" t="s">
        <v>193</v>
      </c>
      <c r="E494" s="208" t="s">
        <v>1</v>
      </c>
      <c r="F494" s="209" t="s">
        <v>195</v>
      </c>
      <c r="G494" s="206"/>
      <c r="H494" s="208" t="s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193</v>
      </c>
      <c r="AU494" s="215" t="s">
        <v>185</v>
      </c>
      <c r="AV494" s="13" t="s">
        <v>82</v>
      </c>
      <c r="AW494" s="13" t="s">
        <v>31</v>
      </c>
      <c r="AX494" s="13" t="s">
        <v>75</v>
      </c>
      <c r="AY494" s="215" t="s">
        <v>184</v>
      </c>
    </row>
    <row r="495" spans="1:65" s="14" customFormat="1" ht="11.25">
      <c r="B495" s="216"/>
      <c r="C495" s="217"/>
      <c r="D495" s="207" t="s">
        <v>193</v>
      </c>
      <c r="E495" s="218" t="s">
        <v>1</v>
      </c>
      <c r="F495" s="219" t="s">
        <v>543</v>
      </c>
      <c r="G495" s="217"/>
      <c r="H495" s="220">
        <v>19.574000000000002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193</v>
      </c>
      <c r="AU495" s="226" t="s">
        <v>185</v>
      </c>
      <c r="AV495" s="14" t="s">
        <v>84</v>
      </c>
      <c r="AW495" s="14" t="s">
        <v>31</v>
      </c>
      <c r="AX495" s="14" t="s">
        <v>75</v>
      </c>
      <c r="AY495" s="226" t="s">
        <v>184</v>
      </c>
    </row>
    <row r="496" spans="1:65" s="14" customFormat="1" ht="11.25">
      <c r="B496" s="216"/>
      <c r="C496" s="217"/>
      <c r="D496" s="207" t="s">
        <v>193</v>
      </c>
      <c r="E496" s="218" t="s">
        <v>1</v>
      </c>
      <c r="F496" s="219" t="s">
        <v>544</v>
      </c>
      <c r="G496" s="217"/>
      <c r="H496" s="220">
        <v>13.455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193</v>
      </c>
      <c r="AU496" s="226" t="s">
        <v>185</v>
      </c>
      <c r="AV496" s="14" t="s">
        <v>84</v>
      </c>
      <c r="AW496" s="14" t="s">
        <v>31</v>
      </c>
      <c r="AX496" s="14" t="s">
        <v>75</v>
      </c>
      <c r="AY496" s="226" t="s">
        <v>184</v>
      </c>
    </row>
    <row r="497" spans="2:51" s="14" customFormat="1" ht="11.25">
      <c r="B497" s="216"/>
      <c r="C497" s="217"/>
      <c r="D497" s="207" t="s">
        <v>193</v>
      </c>
      <c r="E497" s="218" t="s">
        <v>1</v>
      </c>
      <c r="F497" s="219" t="s">
        <v>545</v>
      </c>
      <c r="G497" s="217"/>
      <c r="H497" s="220">
        <v>13.455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193</v>
      </c>
      <c r="AU497" s="226" t="s">
        <v>185</v>
      </c>
      <c r="AV497" s="14" t="s">
        <v>84</v>
      </c>
      <c r="AW497" s="14" t="s">
        <v>31</v>
      </c>
      <c r="AX497" s="14" t="s">
        <v>75</v>
      </c>
      <c r="AY497" s="226" t="s">
        <v>184</v>
      </c>
    </row>
    <row r="498" spans="2:51" s="14" customFormat="1" ht="11.25">
      <c r="B498" s="216"/>
      <c r="C498" s="217"/>
      <c r="D498" s="207" t="s">
        <v>193</v>
      </c>
      <c r="E498" s="218" t="s">
        <v>1</v>
      </c>
      <c r="F498" s="219" t="s">
        <v>546</v>
      </c>
      <c r="G498" s="217"/>
      <c r="H498" s="220">
        <v>6.3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193</v>
      </c>
      <c r="AU498" s="226" t="s">
        <v>185</v>
      </c>
      <c r="AV498" s="14" t="s">
        <v>84</v>
      </c>
      <c r="AW498" s="14" t="s">
        <v>31</v>
      </c>
      <c r="AX498" s="14" t="s">
        <v>75</v>
      </c>
      <c r="AY498" s="226" t="s">
        <v>184</v>
      </c>
    </row>
    <row r="499" spans="2:51" s="14" customFormat="1" ht="11.25">
      <c r="B499" s="216"/>
      <c r="C499" s="217"/>
      <c r="D499" s="207" t="s">
        <v>193</v>
      </c>
      <c r="E499" s="218" t="s">
        <v>1</v>
      </c>
      <c r="F499" s="219" t="s">
        <v>547</v>
      </c>
      <c r="G499" s="217"/>
      <c r="H499" s="220">
        <v>14.22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193</v>
      </c>
      <c r="AU499" s="226" t="s">
        <v>185</v>
      </c>
      <c r="AV499" s="14" t="s">
        <v>84</v>
      </c>
      <c r="AW499" s="14" t="s">
        <v>31</v>
      </c>
      <c r="AX499" s="14" t="s">
        <v>75</v>
      </c>
      <c r="AY499" s="226" t="s">
        <v>184</v>
      </c>
    </row>
    <row r="500" spans="2:51" s="14" customFormat="1" ht="11.25">
      <c r="B500" s="216"/>
      <c r="C500" s="217"/>
      <c r="D500" s="207" t="s">
        <v>193</v>
      </c>
      <c r="E500" s="218" t="s">
        <v>1</v>
      </c>
      <c r="F500" s="219" t="s">
        <v>548</v>
      </c>
      <c r="G500" s="217"/>
      <c r="H500" s="220">
        <v>4.95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193</v>
      </c>
      <c r="AU500" s="226" t="s">
        <v>185</v>
      </c>
      <c r="AV500" s="14" t="s">
        <v>84</v>
      </c>
      <c r="AW500" s="14" t="s">
        <v>31</v>
      </c>
      <c r="AX500" s="14" t="s">
        <v>75</v>
      </c>
      <c r="AY500" s="226" t="s">
        <v>184</v>
      </c>
    </row>
    <row r="501" spans="2:51" s="14" customFormat="1" ht="11.25">
      <c r="B501" s="216"/>
      <c r="C501" s="217"/>
      <c r="D501" s="207" t="s">
        <v>193</v>
      </c>
      <c r="E501" s="218" t="s">
        <v>1</v>
      </c>
      <c r="F501" s="219" t="s">
        <v>549</v>
      </c>
      <c r="G501" s="217"/>
      <c r="H501" s="220">
        <v>3.33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193</v>
      </c>
      <c r="AU501" s="226" t="s">
        <v>185</v>
      </c>
      <c r="AV501" s="14" t="s">
        <v>84</v>
      </c>
      <c r="AW501" s="14" t="s">
        <v>31</v>
      </c>
      <c r="AX501" s="14" t="s">
        <v>75</v>
      </c>
      <c r="AY501" s="226" t="s">
        <v>184</v>
      </c>
    </row>
    <row r="502" spans="2:51" s="14" customFormat="1" ht="11.25">
      <c r="B502" s="216"/>
      <c r="C502" s="217"/>
      <c r="D502" s="207" t="s">
        <v>193</v>
      </c>
      <c r="E502" s="218" t="s">
        <v>1</v>
      </c>
      <c r="F502" s="219" t="s">
        <v>550</v>
      </c>
      <c r="G502" s="217"/>
      <c r="H502" s="220">
        <v>11.115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193</v>
      </c>
      <c r="AU502" s="226" t="s">
        <v>185</v>
      </c>
      <c r="AV502" s="14" t="s">
        <v>84</v>
      </c>
      <c r="AW502" s="14" t="s">
        <v>31</v>
      </c>
      <c r="AX502" s="14" t="s">
        <v>75</v>
      </c>
      <c r="AY502" s="226" t="s">
        <v>184</v>
      </c>
    </row>
    <row r="503" spans="2:51" s="14" customFormat="1" ht="11.25">
      <c r="B503" s="216"/>
      <c r="C503" s="217"/>
      <c r="D503" s="207" t="s">
        <v>193</v>
      </c>
      <c r="E503" s="218" t="s">
        <v>1</v>
      </c>
      <c r="F503" s="219" t="s">
        <v>551</v>
      </c>
      <c r="G503" s="217"/>
      <c r="H503" s="220">
        <v>9.423</v>
      </c>
      <c r="I503" s="221"/>
      <c r="J503" s="217"/>
      <c r="K503" s="217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193</v>
      </c>
      <c r="AU503" s="226" t="s">
        <v>185</v>
      </c>
      <c r="AV503" s="14" t="s">
        <v>84</v>
      </c>
      <c r="AW503" s="14" t="s">
        <v>31</v>
      </c>
      <c r="AX503" s="14" t="s">
        <v>75</v>
      </c>
      <c r="AY503" s="226" t="s">
        <v>184</v>
      </c>
    </row>
    <row r="504" spans="2:51" s="14" customFormat="1" ht="11.25">
      <c r="B504" s="216"/>
      <c r="C504" s="217"/>
      <c r="D504" s="207" t="s">
        <v>193</v>
      </c>
      <c r="E504" s="218" t="s">
        <v>1</v>
      </c>
      <c r="F504" s="219" t="s">
        <v>552</v>
      </c>
      <c r="G504" s="217"/>
      <c r="H504" s="220">
        <v>10.683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193</v>
      </c>
      <c r="AU504" s="226" t="s">
        <v>185</v>
      </c>
      <c r="AV504" s="14" t="s">
        <v>84</v>
      </c>
      <c r="AW504" s="14" t="s">
        <v>31</v>
      </c>
      <c r="AX504" s="14" t="s">
        <v>75</v>
      </c>
      <c r="AY504" s="226" t="s">
        <v>184</v>
      </c>
    </row>
    <row r="505" spans="2:51" s="14" customFormat="1" ht="11.25">
      <c r="B505" s="216"/>
      <c r="C505" s="217"/>
      <c r="D505" s="207" t="s">
        <v>193</v>
      </c>
      <c r="E505" s="218" t="s">
        <v>1</v>
      </c>
      <c r="F505" s="219" t="s">
        <v>553</v>
      </c>
      <c r="G505" s="217"/>
      <c r="H505" s="220">
        <v>1.44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193</v>
      </c>
      <c r="AU505" s="226" t="s">
        <v>185</v>
      </c>
      <c r="AV505" s="14" t="s">
        <v>84</v>
      </c>
      <c r="AW505" s="14" t="s">
        <v>31</v>
      </c>
      <c r="AX505" s="14" t="s">
        <v>75</v>
      </c>
      <c r="AY505" s="226" t="s">
        <v>184</v>
      </c>
    </row>
    <row r="506" spans="2:51" s="14" customFormat="1" ht="11.25">
      <c r="B506" s="216"/>
      <c r="C506" s="217"/>
      <c r="D506" s="207" t="s">
        <v>193</v>
      </c>
      <c r="E506" s="218" t="s">
        <v>1</v>
      </c>
      <c r="F506" s="219" t="s">
        <v>554</v>
      </c>
      <c r="G506" s="217"/>
      <c r="H506" s="220">
        <v>20.204999999999998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193</v>
      </c>
      <c r="AU506" s="226" t="s">
        <v>185</v>
      </c>
      <c r="AV506" s="14" t="s">
        <v>84</v>
      </c>
      <c r="AW506" s="14" t="s">
        <v>31</v>
      </c>
      <c r="AX506" s="14" t="s">
        <v>75</v>
      </c>
      <c r="AY506" s="226" t="s">
        <v>184</v>
      </c>
    </row>
    <row r="507" spans="2:51" s="14" customFormat="1" ht="11.25">
      <c r="B507" s="216"/>
      <c r="C507" s="217"/>
      <c r="D507" s="207" t="s">
        <v>193</v>
      </c>
      <c r="E507" s="218" t="s">
        <v>1</v>
      </c>
      <c r="F507" s="219" t="s">
        <v>555</v>
      </c>
      <c r="G507" s="217"/>
      <c r="H507" s="220">
        <v>1.44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193</v>
      </c>
      <c r="AU507" s="226" t="s">
        <v>185</v>
      </c>
      <c r="AV507" s="14" t="s">
        <v>84</v>
      </c>
      <c r="AW507" s="14" t="s">
        <v>31</v>
      </c>
      <c r="AX507" s="14" t="s">
        <v>75</v>
      </c>
      <c r="AY507" s="226" t="s">
        <v>184</v>
      </c>
    </row>
    <row r="508" spans="2:51" s="14" customFormat="1" ht="11.25">
      <c r="B508" s="216"/>
      <c r="C508" s="217"/>
      <c r="D508" s="207" t="s">
        <v>193</v>
      </c>
      <c r="E508" s="218" t="s">
        <v>1</v>
      </c>
      <c r="F508" s="219" t="s">
        <v>556</v>
      </c>
      <c r="G508" s="217"/>
      <c r="H508" s="220">
        <v>20.204999999999998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193</v>
      </c>
      <c r="AU508" s="226" t="s">
        <v>185</v>
      </c>
      <c r="AV508" s="14" t="s">
        <v>84</v>
      </c>
      <c r="AW508" s="14" t="s">
        <v>31</v>
      </c>
      <c r="AX508" s="14" t="s">
        <v>75</v>
      </c>
      <c r="AY508" s="226" t="s">
        <v>184</v>
      </c>
    </row>
    <row r="509" spans="2:51" s="14" customFormat="1" ht="11.25">
      <c r="B509" s="216"/>
      <c r="C509" s="217"/>
      <c r="D509" s="207" t="s">
        <v>193</v>
      </c>
      <c r="E509" s="218" t="s">
        <v>1</v>
      </c>
      <c r="F509" s="219" t="s">
        <v>557</v>
      </c>
      <c r="G509" s="217"/>
      <c r="H509" s="220">
        <v>10.683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193</v>
      </c>
      <c r="AU509" s="226" t="s">
        <v>185</v>
      </c>
      <c r="AV509" s="14" t="s">
        <v>84</v>
      </c>
      <c r="AW509" s="14" t="s">
        <v>31</v>
      </c>
      <c r="AX509" s="14" t="s">
        <v>75</v>
      </c>
      <c r="AY509" s="226" t="s">
        <v>184</v>
      </c>
    </row>
    <row r="510" spans="2:51" s="14" customFormat="1" ht="11.25">
      <c r="B510" s="216"/>
      <c r="C510" s="217"/>
      <c r="D510" s="207" t="s">
        <v>193</v>
      </c>
      <c r="E510" s="218" t="s">
        <v>1</v>
      </c>
      <c r="F510" s="219" t="s">
        <v>558</v>
      </c>
      <c r="G510" s="217"/>
      <c r="H510" s="220">
        <v>10.683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193</v>
      </c>
      <c r="AU510" s="226" t="s">
        <v>185</v>
      </c>
      <c r="AV510" s="14" t="s">
        <v>84</v>
      </c>
      <c r="AW510" s="14" t="s">
        <v>31</v>
      </c>
      <c r="AX510" s="14" t="s">
        <v>75</v>
      </c>
      <c r="AY510" s="226" t="s">
        <v>184</v>
      </c>
    </row>
    <row r="511" spans="2:51" s="14" customFormat="1" ht="11.25">
      <c r="B511" s="216"/>
      <c r="C511" s="217"/>
      <c r="D511" s="207" t="s">
        <v>193</v>
      </c>
      <c r="E511" s="218" t="s">
        <v>1</v>
      </c>
      <c r="F511" s="219" t="s">
        <v>559</v>
      </c>
      <c r="G511" s="217"/>
      <c r="H511" s="220">
        <v>10.664999999999999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193</v>
      </c>
      <c r="AU511" s="226" t="s">
        <v>185</v>
      </c>
      <c r="AV511" s="14" t="s">
        <v>84</v>
      </c>
      <c r="AW511" s="14" t="s">
        <v>31</v>
      </c>
      <c r="AX511" s="14" t="s">
        <v>75</v>
      </c>
      <c r="AY511" s="226" t="s">
        <v>184</v>
      </c>
    </row>
    <row r="512" spans="2:51" s="14" customFormat="1" ht="11.25">
      <c r="B512" s="216"/>
      <c r="C512" s="217"/>
      <c r="D512" s="207" t="s">
        <v>193</v>
      </c>
      <c r="E512" s="218" t="s">
        <v>1</v>
      </c>
      <c r="F512" s="219" t="s">
        <v>560</v>
      </c>
      <c r="G512" s="217"/>
      <c r="H512" s="220">
        <v>6.75</v>
      </c>
      <c r="I512" s="221"/>
      <c r="J512" s="217"/>
      <c r="K512" s="217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193</v>
      </c>
      <c r="AU512" s="226" t="s">
        <v>185</v>
      </c>
      <c r="AV512" s="14" t="s">
        <v>84</v>
      </c>
      <c r="AW512" s="14" t="s">
        <v>31</v>
      </c>
      <c r="AX512" s="14" t="s">
        <v>75</v>
      </c>
      <c r="AY512" s="226" t="s">
        <v>184</v>
      </c>
    </row>
    <row r="513" spans="1:65" s="14" customFormat="1" ht="11.25">
      <c r="B513" s="216"/>
      <c r="C513" s="217"/>
      <c r="D513" s="207" t="s">
        <v>193</v>
      </c>
      <c r="E513" s="218" t="s">
        <v>1</v>
      </c>
      <c r="F513" s="219" t="s">
        <v>561</v>
      </c>
      <c r="G513" s="217"/>
      <c r="H513" s="220">
        <v>19.62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193</v>
      </c>
      <c r="AU513" s="226" t="s">
        <v>185</v>
      </c>
      <c r="AV513" s="14" t="s">
        <v>84</v>
      </c>
      <c r="AW513" s="14" t="s">
        <v>31</v>
      </c>
      <c r="AX513" s="14" t="s">
        <v>75</v>
      </c>
      <c r="AY513" s="226" t="s">
        <v>184</v>
      </c>
    </row>
    <row r="514" spans="1:65" s="14" customFormat="1" ht="11.25">
      <c r="B514" s="216"/>
      <c r="C514" s="217"/>
      <c r="D514" s="207" t="s">
        <v>193</v>
      </c>
      <c r="E514" s="218" t="s">
        <v>1</v>
      </c>
      <c r="F514" s="219" t="s">
        <v>562</v>
      </c>
      <c r="G514" s="217"/>
      <c r="H514" s="220">
        <v>4.95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193</v>
      </c>
      <c r="AU514" s="226" t="s">
        <v>185</v>
      </c>
      <c r="AV514" s="14" t="s">
        <v>84</v>
      </c>
      <c r="AW514" s="14" t="s">
        <v>31</v>
      </c>
      <c r="AX514" s="14" t="s">
        <v>75</v>
      </c>
      <c r="AY514" s="226" t="s">
        <v>184</v>
      </c>
    </row>
    <row r="515" spans="1:65" s="14" customFormat="1" ht="11.25">
      <c r="B515" s="216"/>
      <c r="C515" s="217"/>
      <c r="D515" s="207" t="s">
        <v>193</v>
      </c>
      <c r="E515" s="218" t="s">
        <v>1</v>
      </c>
      <c r="F515" s="219" t="s">
        <v>563</v>
      </c>
      <c r="G515" s="217"/>
      <c r="H515" s="220">
        <v>3.33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193</v>
      </c>
      <c r="AU515" s="226" t="s">
        <v>185</v>
      </c>
      <c r="AV515" s="14" t="s">
        <v>84</v>
      </c>
      <c r="AW515" s="14" t="s">
        <v>31</v>
      </c>
      <c r="AX515" s="14" t="s">
        <v>75</v>
      </c>
      <c r="AY515" s="226" t="s">
        <v>184</v>
      </c>
    </row>
    <row r="516" spans="1:65" s="14" customFormat="1" ht="11.25">
      <c r="B516" s="216"/>
      <c r="C516" s="217"/>
      <c r="D516" s="207" t="s">
        <v>193</v>
      </c>
      <c r="E516" s="218" t="s">
        <v>1</v>
      </c>
      <c r="F516" s="219" t="s">
        <v>564</v>
      </c>
      <c r="G516" s="217"/>
      <c r="H516" s="220">
        <v>24.867999999999999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193</v>
      </c>
      <c r="AU516" s="226" t="s">
        <v>185</v>
      </c>
      <c r="AV516" s="14" t="s">
        <v>84</v>
      </c>
      <c r="AW516" s="14" t="s">
        <v>31</v>
      </c>
      <c r="AX516" s="14" t="s">
        <v>75</v>
      </c>
      <c r="AY516" s="226" t="s">
        <v>184</v>
      </c>
    </row>
    <row r="517" spans="1:65" s="2" customFormat="1" ht="24">
      <c r="A517" s="34"/>
      <c r="B517" s="35"/>
      <c r="C517" s="192" t="s">
        <v>565</v>
      </c>
      <c r="D517" s="192" t="s">
        <v>187</v>
      </c>
      <c r="E517" s="193" t="s">
        <v>566</v>
      </c>
      <c r="F517" s="194" t="s">
        <v>567</v>
      </c>
      <c r="G517" s="195" t="s">
        <v>327</v>
      </c>
      <c r="H517" s="196">
        <v>248.91499999999999</v>
      </c>
      <c r="I517" s="197"/>
      <c r="J517" s="198">
        <f>ROUND(I517*H517,2)</f>
        <v>0</v>
      </c>
      <c r="K517" s="194" t="s">
        <v>190</v>
      </c>
      <c r="L517" s="39"/>
      <c r="M517" s="199" t="s">
        <v>1</v>
      </c>
      <c r="N517" s="200" t="s">
        <v>40</v>
      </c>
      <c r="O517" s="71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191</v>
      </c>
      <c r="AT517" s="203" t="s">
        <v>187</v>
      </c>
      <c r="AU517" s="203" t="s">
        <v>185</v>
      </c>
      <c r="AY517" s="17" t="s">
        <v>184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82</v>
      </c>
      <c r="BK517" s="204">
        <f>ROUND(I517*H517,2)</f>
        <v>0</v>
      </c>
      <c r="BL517" s="17" t="s">
        <v>191</v>
      </c>
      <c r="BM517" s="203" t="s">
        <v>568</v>
      </c>
    </row>
    <row r="518" spans="1:65" s="13" customFormat="1" ht="22.5">
      <c r="B518" s="205"/>
      <c r="C518" s="206"/>
      <c r="D518" s="207" t="s">
        <v>193</v>
      </c>
      <c r="E518" s="208" t="s">
        <v>1</v>
      </c>
      <c r="F518" s="209" t="s">
        <v>194</v>
      </c>
      <c r="G518" s="206"/>
      <c r="H518" s="208" t="s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193</v>
      </c>
      <c r="AU518" s="215" t="s">
        <v>185</v>
      </c>
      <c r="AV518" s="13" t="s">
        <v>82</v>
      </c>
      <c r="AW518" s="13" t="s">
        <v>31</v>
      </c>
      <c r="AX518" s="13" t="s">
        <v>75</v>
      </c>
      <c r="AY518" s="215" t="s">
        <v>184</v>
      </c>
    </row>
    <row r="519" spans="1:65" s="13" customFormat="1" ht="11.25">
      <c r="B519" s="205"/>
      <c r="C519" s="206"/>
      <c r="D519" s="207" t="s">
        <v>193</v>
      </c>
      <c r="E519" s="208" t="s">
        <v>1</v>
      </c>
      <c r="F519" s="209" t="s">
        <v>195</v>
      </c>
      <c r="G519" s="206"/>
      <c r="H519" s="208" t="s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193</v>
      </c>
      <c r="AU519" s="215" t="s">
        <v>185</v>
      </c>
      <c r="AV519" s="13" t="s">
        <v>82</v>
      </c>
      <c r="AW519" s="13" t="s">
        <v>31</v>
      </c>
      <c r="AX519" s="13" t="s">
        <v>75</v>
      </c>
      <c r="AY519" s="215" t="s">
        <v>184</v>
      </c>
    </row>
    <row r="520" spans="1:65" s="14" customFormat="1" ht="11.25">
      <c r="B520" s="216"/>
      <c r="C520" s="217"/>
      <c r="D520" s="207" t="s">
        <v>193</v>
      </c>
      <c r="E520" s="218" t="s">
        <v>1</v>
      </c>
      <c r="F520" s="219" t="s">
        <v>569</v>
      </c>
      <c r="G520" s="217"/>
      <c r="H520" s="220">
        <v>19.45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193</v>
      </c>
      <c r="AU520" s="226" t="s">
        <v>185</v>
      </c>
      <c r="AV520" s="14" t="s">
        <v>84</v>
      </c>
      <c r="AW520" s="14" t="s">
        <v>31</v>
      </c>
      <c r="AX520" s="14" t="s">
        <v>75</v>
      </c>
      <c r="AY520" s="226" t="s">
        <v>184</v>
      </c>
    </row>
    <row r="521" spans="1:65" s="14" customFormat="1" ht="11.25">
      <c r="B521" s="216"/>
      <c r="C521" s="217"/>
      <c r="D521" s="207" t="s">
        <v>193</v>
      </c>
      <c r="E521" s="218" t="s">
        <v>1</v>
      </c>
      <c r="F521" s="219" t="s">
        <v>570</v>
      </c>
      <c r="G521" s="217"/>
      <c r="H521" s="220">
        <v>17.25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193</v>
      </c>
      <c r="AU521" s="226" t="s">
        <v>185</v>
      </c>
      <c r="AV521" s="14" t="s">
        <v>84</v>
      </c>
      <c r="AW521" s="14" t="s">
        <v>31</v>
      </c>
      <c r="AX521" s="14" t="s">
        <v>75</v>
      </c>
      <c r="AY521" s="226" t="s">
        <v>184</v>
      </c>
    </row>
    <row r="522" spans="1:65" s="14" customFormat="1" ht="11.25">
      <c r="B522" s="216"/>
      <c r="C522" s="217"/>
      <c r="D522" s="207" t="s">
        <v>193</v>
      </c>
      <c r="E522" s="218" t="s">
        <v>1</v>
      </c>
      <c r="F522" s="219" t="s">
        <v>571</v>
      </c>
      <c r="G522" s="217"/>
      <c r="H522" s="220">
        <v>17.25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193</v>
      </c>
      <c r="AU522" s="226" t="s">
        <v>185</v>
      </c>
      <c r="AV522" s="14" t="s">
        <v>84</v>
      </c>
      <c r="AW522" s="14" t="s">
        <v>31</v>
      </c>
      <c r="AX522" s="14" t="s">
        <v>75</v>
      </c>
      <c r="AY522" s="226" t="s">
        <v>184</v>
      </c>
    </row>
    <row r="523" spans="1:65" s="14" customFormat="1" ht="11.25">
      <c r="B523" s="216"/>
      <c r="C523" s="217"/>
      <c r="D523" s="207" t="s">
        <v>193</v>
      </c>
      <c r="E523" s="218" t="s">
        <v>1</v>
      </c>
      <c r="F523" s="219" t="s">
        <v>572</v>
      </c>
      <c r="G523" s="217"/>
      <c r="H523" s="220">
        <v>7.1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193</v>
      </c>
      <c r="AU523" s="226" t="s">
        <v>185</v>
      </c>
      <c r="AV523" s="14" t="s">
        <v>84</v>
      </c>
      <c r="AW523" s="14" t="s">
        <v>31</v>
      </c>
      <c r="AX523" s="14" t="s">
        <v>75</v>
      </c>
      <c r="AY523" s="226" t="s">
        <v>184</v>
      </c>
    </row>
    <row r="524" spans="1:65" s="14" customFormat="1" ht="11.25">
      <c r="B524" s="216"/>
      <c r="C524" s="217"/>
      <c r="D524" s="207" t="s">
        <v>193</v>
      </c>
      <c r="E524" s="218" t="s">
        <v>1</v>
      </c>
      <c r="F524" s="219" t="s">
        <v>573</v>
      </c>
      <c r="G524" s="217"/>
      <c r="H524" s="220">
        <v>15.1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193</v>
      </c>
      <c r="AU524" s="226" t="s">
        <v>185</v>
      </c>
      <c r="AV524" s="14" t="s">
        <v>84</v>
      </c>
      <c r="AW524" s="14" t="s">
        <v>31</v>
      </c>
      <c r="AX524" s="14" t="s">
        <v>75</v>
      </c>
      <c r="AY524" s="226" t="s">
        <v>184</v>
      </c>
    </row>
    <row r="525" spans="1:65" s="14" customFormat="1" ht="11.25">
      <c r="B525" s="216"/>
      <c r="C525" s="217"/>
      <c r="D525" s="207" t="s">
        <v>193</v>
      </c>
      <c r="E525" s="218" t="s">
        <v>1</v>
      </c>
      <c r="F525" s="219" t="s">
        <v>574</v>
      </c>
      <c r="G525" s="217"/>
      <c r="H525" s="220">
        <v>6.35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193</v>
      </c>
      <c r="AU525" s="226" t="s">
        <v>185</v>
      </c>
      <c r="AV525" s="14" t="s">
        <v>84</v>
      </c>
      <c r="AW525" s="14" t="s">
        <v>31</v>
      </c>
      <c r="AX525" s="14" t="s">
        <v>75</v>
      </c>
      <c r="AY525" s="226" t="s">
        <v>184</v>
      </c>
    </row>
    <row r="526" spans="1:65" s="14" customFormat="1" ht="11.25">
      <c r="B526" s="216"/>
      <c r="C526" s="217"/>
      <c r="D526" s="207" t="s">
        <v>193</v>
      </c>
      <c r="E526" s="218" t="s">
        <v>1</v>
      </c>
      <c r="F526" s="219" t="s">
        <v>575</v>
      </c>
      <c r="G526" s="217"/>
      <c r="H526" s="220">
        <v>5.45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193</v>
      </c>
      <c r="AU526" s="226" t="s">
        <v>185</v>
      </c>
      <c r="AV526" s="14" t="s">
        <v>84</v>
      </c>
      <c r="AW526" s="14" t="s">
        <v>31</v>
      </c>
      <c r="AX526" s="14" t="s">
        <v>75</v>
      </c>
      <c r="AY526" s="226" t="s">
        <v>184</v>
      </c>
    </row>
    <row r="527" spans="1:65" s="14" customFormat="1" ht="11.25">
      <c r="B527" s="216"/>
      <c r="C527" s="217"/>
      <c r="D527" s="207" t="s">
        <v>193</v>
      </c>
      <c r="E527" s="218" t="s">
        <v>1</v>
      </c>
      <c r="F527" s="219" t="s">
        <v>576</v>
      </c>
      <c r="G527" s="217"/>
      <c r="H527" s="220">
        <v>9.7750000000000004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193</v>
      </c>
      <c r="AU527" s="226" t="s">
        <v>185</v>
      </c>
      <c r="AV527" s="14" t="s">
        <v>84</v>
      </c>
      <c r="AW527" s="14" t="s">
        <v>31</v>
      </c>
      <c r="AX527" s="14" t="s">
        <v>75</v>
      </c>
      <c r="AY527" s="226" t="s">
        <v>184</v>
      </c>
    </row>
    <row r="528" spans="1:65" s="14" customFormat="1" ht="11.25">
      <c r="B528" s="216"/>
      <c r="C528" s="217"/>
      <c r="D528" s="207" t="s">
        <v>193</v>
      </c>
      <c r="E528" s="218" t="s">
        <v>1</v>
      </c>
      <c r="F528" s="219" t="s">
        <v>577</v>
      </c>
      <c r="G528" s="217"/>
      <c r="H528" s="220">
        <v>8.8350000000000009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193</v>
      </c>
      <c r="AU528" s="226" t="s">
        <v>185</v>
      </c>
      <c r="AV528" s="14" t="s">
        <v>84</v>
      </c>
      <c r="AW528" s="14" t="s">
        <v>31</v>
      </c>
      <c r="AX528" s="14" t="s">
        <v>75</v>
      </c>
      <c r="AY528" s="226" t="s">
        <v>184</v>
      </c>
    </row>
    <row r="529" spans="1:65" s="14" customFormat="1" ht="11.25">
      <c r="B529" s="216"/>
      <c r="C529" s="217"/>
      <c r="D529" s="207" t="s">
        <v>193</v>
      </c>
      <c r="E529" s="218" t="s">
        <v>1</v>
      </c>
      <c r="F529" s="219" t="s">
        <v>578</v>
      </c>
      <c r="G529" s="217"/>
      <c r="H529" s="220">
        <v>9.5350000000000001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193</v>
      </c>
      <c r="AU529" s="226" t="s">
        <v>185</v>
      </c>
      <c r="AV529" s="14" t="s">
        <v>84</v>
      </c>
      <c r="AW529" s="14" t="s">
        <v>31</v>
      </c>
      <c r="AX529" s="14" t="s">
        <v>75</v>
      </c>
      <c r="AY529" s="226" t="s">
        <v>184</v>
      </c>
    </row>
    <row r="530" spans="1:65" s="14" customFormat="1" ht="11.25">
      <c r="B530" s="216"/>
      <c r="C530" s="217"/>
      <c r="D530" s="207" t="s">
        <v>193</v>
      </c>
      <c r="E530" s="218" t="s">
        <v>1</v>
      </c>
      <c r="F530" s="219" t="s">
        <v>579</v>
      </c>
      <c r="G530" s="217"/>
      <c r="H530" s="220">
        <v>4.4000000000000004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193</v>
      </c>
      <c r="AU530" s="226" t="s">
        <v>185</v>
      </c>
      <c r="AV530" s="14" t="s">
        <v>84</v>
      </c>
      <c r="AW530" s="14" t="s">
        <v>31</v>
      </c>
      <c r="AX530" s="14" t="s">
        <v>75</v>
      </c>
      <c r="AY530" s="226" t="s">
        <v>184</v>
      </c>
    </row>
    <row r="531" spans="1:65" s="14" customFormat="1" ht="11.25">
      <c r="B531" s="216"/>
      <c r="C531" s="217"/>
      <c r="D531" s="207" t="s">
        <v>193</v>
      </c>
      <c r="E531" s="218" t="s">
        <v>1</v>
      </c>
      <c r="F531" s="219" t="s">
        <v>580</v>
      </c>
      <c r="G531" s="217"/>
      <c r="H531" s="220">
        <v>18.425000000000001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193</v>
      </c>
      <c r="AU531" s="226" t="s">
        <v>185</v>
      </c>
      <c r="AV531" s="14" t="s">
        <v>84</v>
      </c>
      <c r="AW531" s="14" t="s">
        <v>31</v>
      </c>
      <c r="AX531" s="14" t="s">
        <v>75</v>
      </c>
      <c r="AY531" s="226" t="s">
        <v>184</v>
      </c>
    </row>
    <row r="532" spans="1:65" s="14" customFormat="1" ht="11.25">
      <c r="B532" s="216"/>
      <c r="C532" s="217"/>
      <c r="D532" s="207" t="s">
        <v>193</v>
      </c>
      <c r="E532" s="218" t="s">
        <v>1</v>
      </c>
      <c r="F532" s="219" t="s">
        <v>581</v>
      </c>
      <c r="G532" s="217"/>
      <c r="H532" s="220">
        <v>4.4000000000000004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193</v>
      </c>
      <c r="AU532" s="226" t="s">
        <v>185</v>
      </c>
      <c r="AV532" s="14" t="s">
        <v>84</v>
      </c>
      <c r="AW532" s="14" t="s">
        <v>31</v>
      </c>
      <c r="AX532" s="14" t="s">
        <v>75</v>
      </c>
      <c r="AY532" s="226" t="s">
        <v>184</v>
      </c>
    </row>
    <row r="533" spans="1:65" s="14" customFormat="1" ht="11.25">
      <c r="B533" s="216"/>
      <c r="C533" s="217"/>
      <c r="D533" s="207" t="s">
        <v>193</v>
      </c>
      <c r="E533" s="218" t="s">
        <v>1</v>
      </c>
      <c r="F533" s="219" t="s">
        <v>582</v>
      </c>
      <c r="G533" s="217"/>
      <c r="H533" s="220">
        <v>18.425000000000001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193</v>
      </c>
      <c r="AU533" s="226" t="s">
        <v>185</v>
      </c>
      <c r="AV533" s="14" t="s">
        <v>84</v>
      </c>
      <c r="AW533" s="14" t="s">
        <v>31</v>
      </c>
      <c r="AX533" s="14" t="s">
        <v>75</v>
      </c>
      <c r="AY533" s="226" t="s">
        <v>184</v>
      </c>
    </row>
    <row r="534" spans="1:65" s="14" customFormat="1" ht="11.25">
      <c r="B534" s="216"/>
      <c r="C534" s="217"/>
      <c r="D534" s="207" t="s">
        <v>193</v>
      </c>
      <c r="E534" s="218" t="s">
        <v>1</v>
      </c>
      <c r="F534" s="219" t="s">
        <v>583</v>
      </c>
      <c r="G534" s="217"/>
      <c r="H534" s="220">
        <v>9.5350000000000001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193</v>
      </c>
      <c r="AU534" s="226" t="s">
        <v>185</v>
      </c>
      <c r="AV534" s="14" t="s">
        <v>84</v>
      </c>
      <c r="AW534" s="14" t="s">
        <v>31</v>
      </c>
      <c r="AX534" s="14" t="s">
        <v>75</v>
      </c>
      <c r="AY534" s="226" t="s">
        <v>184</v>
      </c>
    </row>
    <row r="535" spans="1:65" s="14" customFormat="1" ht="11.25">
      <c r="B535" s="216"/>
      <c r="C535" s="217"/>
      <c r="D535" s="207" t="s">
        <v>193</v>
      </c>
      <c r="E535" s="218" t="s">
        <v>1</v>
      </c>
      <c r="F535" s="219" t="s">
        <v>584</v>
      </c>
      <c r="G535" s="217"/>
      <c r="H535" s="220">
        <v>9.5350000000000001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193</v>
      </c>
      <c r="AU535" s="226" t="s">
        <v>185</v>
      </c>
      <c r="AV535" s="14" t="s">
        <v>84</v>
      </c>
      <c r="AW535" s="14" t="s">
        <v>31</v>
      </c>
      <c r="AX535" s="14" t="s">
        <v>75</v>
      </c>
      <c r="AY535" s="226" t="s">
        <v>184</v>
      </c>
    </row>
    <row r="536" spans="1:65" s="14" customFormat="1" ht="11.25">
      <c r="B536" s="216"/>
      <c r="C536" s="217"/>
      <c r="D536" s="207" t="s">
        <v>193</v>
      </c>
      <c r="E536" s="218" t="s">
        <v>1</v>
      </c>
      <c r="F536" s="219" t="s">
        <v>585</v>
      </c>
      <c r="G536" s="217"/>
      <c r="H536" s="220">
        <v>9.5250000000000004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193</v>
      </c>
      <c r="AU536" s="226" t="s">
        <v>185</v>
      </c>
      <c r="AV536" s="14" t="s">
        <v>84</v>
      </c>
      <c r="AW536" s="14" t="s">
        <v>31</v>
      </c>
      <c r="AX536" s="14" t="s">
        <v>75</v>
      </c>
      <c r="AY536" s="226" t="s">
        <v>184</v>
      </c>
    </row>
    <row r="537" spans="1:65" s="14" customFormat="1" ht="11.25">
      <c r="B537" s="216"/>
      <c r="C537" s="217"/>
      <c r="D537" s="207" t="s">
        <v>193</v>
      </c>
      <c r="E537" s="218" t="s">
        <v>1</v>
      </c>
      <c r="F537" s="219" t="s">
        <v>586</v>
      </c>
      <c r="G537" s="217"/>
      <c r="H537" s="220">
        <v>7.35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193</v>
      </c>
      <c r="AU537" s="226" t="s">
        <v>185</v>
      </c>
      <c r="AV537" s="14" t="s">
        <v>84</v>
      </c>
      <c r="AW537" s="14" t="s">
        <v>31</v>
      </c>
      <c r="AX537" s="14" t="s">
        <v>75</v>
      </c>
      <c r="AY537" s="226" t="s">
        <v>184</v>
      </c>
    </row>
    <row r="538" spans="1:65" s="14" customFormat="1" ht="11.25">
      <c r="B538" s="216"/>
      <c r="C538" s="217"/>
      <c r="D538" s="207" t="s">
        <v>193</v>
      </c>
      <c r="E538" s="218" t="s">
        <v>1</v>
      </c>
      <c r="F538" s="219" t="s">
        <v>587</v>
      </c>
      <c r="G538" s="217"/>
      <c r="H538" s="220">
        <v>18.100000000000001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193</v>
      </c>
      <c r="AU538" s="226" t="s">
        <v>185</v>
      </c>
      <c r="AV538" s="14" t="s">
        <v>84</v>
      </c>
      <c r="AW538" s="14" t="s">
        <v>31</v>
      </c>
      <c r="AX538" s="14" t="s">
        <v>75</v>
      </c>
      <c r="AY538" s="226" t="s">
        <v>184</v>
      </c>
    </row>
    <row r="539" spans="1:65" s="14" customFormat="1" ht="11.25">
      <c r="B539" s="216"/>
      <c r="C539" s="217"/>
      <c r="D539" s="207" t="s">
        <v>193</v>
      </c>
      <c r="E539" s="218" t="s">
        <v>1</v>
      </c>
      <c r="F539" s="219" t="s">
        <v>588</v>
      </c>
      <c r="G539" s="217"/>
      <c r="H539" s="220">
        <v>6.35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193</v>
      </c>
      <c r="AU539" s="226" t="s">
        <v>185</v>
      </c>
      <c r="AV539" s="14" t="s">
        <v>84</v>
      </c>
      <c r="AW539" s="14" t="s">
        <v>31</v>
      </c>
      <c r="AX539" s="14" t="s">
        <v>75</v>
      </c>
      <c r="AY539" s="226" t="s">
        <v>184</v>
      </c>
    </row>
    <row r="540" spans="1:65" s="14" customFormat="1" ht="11.25">
      <c r="B540" s="216"/>
      <c r="C540" s="217"/>
      <c r="D540" s="207" t="s">
        <v>193</v>
      </c>
      <c r="E540" s="218" t="s">
        <v>1</v>
      </c>
      <c r="F540" s="219" t="s">
        <v>589</v>
      </c>
      <c r="G540" s="217"/>
      <c r="H540" s="220">
        <v>5.45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193</v>
      </c>
      <c r="AU540" s="226" t="s">
        <v>185</v>
      </c>
      <c r="AV540" s="14" t="s">
        <v>84</v>
      </c>
      <c r="AW540" s="14" t="s">
        <v>31</v>
      </c>
      <c r="AX540" s="14" t="s">
        <v>75</v>
      </c>
      <c r="AY540" s="226" t="s">
        <v>184</v>
      </c>
    </row>
    <row r="541" spans="1:65" s="14" customFormat="1" ht="11.25">
      <c r="B541" s="216"/>
      <c r="C541" s="217"/>
      <c r="D541" s="207" t="s">
        <v>193</v>
      </c>
      <c r="E541" s="218" t="s">
        <v>1</v>
      </c>
      <c r="F541" s="219" t="s">
        <v>590</v>
      </c>
      <c r="G541" s="217"/>
      <c r="H541" s="220">
        <v>21.324999999999999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193</v>
      </c>
      <c r="AU541" s="226" t="s">
        <v>185</v>
      </c>
      <c r="AV541" s="14" t="s">
        <v>84</v>
      </c>
      <c r="AW541" s="14" t="s">
        <v>31</v>
      </c>
      <c r="AX541" s="14" t="s">
        <v>75</v>
      </c>
      <c r="AY541" s="226" t="s">
        <v>184</v>
      </c>
    </row>
    <row r="542" spans="1:65" s="2" customFormat="1" ht="24">
      <c r="A542" s="34"/>
      <c r="B542" s="35"/>
      <c r="C542" s="227" t="s">
        <v>591</v>
      </c>
      <c r="D542" s="227" t="s">
        <v>592</v>
      </c>
      <c r="E542" s="228" t="s">
        <v>593</v>
      </c>
      <c r="F542" s="229" t="s">
        <v>594</v>
      </c>
      <c r="G542" s="230" t="s">
        <v>327</v>
      </c>
      <c r="H542" s="231">
        <v>261.36099999999999</v>
      </c>
      <c r="I542" s="232"/>
      <c r="J542" s="233">
        <f>ROUND(I542*H542,2)</f>
        <v>0</v>
      </c>
      <c r="K542" s="229" t="s">
        <v>190</v>
      </c>
      <c r="L542" s="234"/>
      <c r="M542" s="235" t="s">
        <v>1</v>
      </c>
      <c r="N542" s="236" t="s">
        <v>40</v>
      </c>
      <c r="O542" s="71"/>
      <c r="P542" s="201">
        <f>O542*H542</f>
        <v>0</v>
      </c>
      <c r="Q542" s="201">
        <v>4.0000000000000003E-5</v>
      </c>
      <c r="R542" s="201">
        <f>Q542*H542</f>
        <v>1.0454440000000001E-2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251</v>
      </c>
      <c r="AT542" s="203" t="s">
        <v>592</v>
      </c>
      <c r="AU542" s="203" t="s">
        <v>185</v>
      </c>
      <c r="AY542" s="17" t="s">
        <v>184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82</v>
      </c>
      <c r="BK542" s="204">
        <f>ROUND(I542*H542,2)</f>
        <v>0</v>
      </c>
      <c r="BL542" s="17" t="s">
        <v>191</v>
      </c>
      <c r="BM542" s="203" t="s">
        <v>595</v>
      </c>
    </row>
    <row r="543" spans="1:65" s="14" customFormat="1" ht="11.25">
      <c r="B543" s="216"/>
      <c r="C543" s="217"/>
      <c r="D543" s="207" t="s">
        <v>193</v>
      </c>
      <c r="E543" s="217"/>
      <c r="F543" s="219" t="s">
        <v>596</v>
      </c>
      <c r="G543" s="217"/>
      <c r="H543" s="220">
        <v>261.36099999999999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193</v>
      </c>
      <c r="AU543" s="226" t="s">
        <v>185</v>
      </c>
      <c r="AV543" s="14" t="s">
        <v>84</v>
      </c>
      <c r="AW543" s="14" t="s">
        <v>4</v>
      </c>
      <c r="AX543" s="14" t="s">
        <v>82</v>
      </c>
      <c r="AY543" s="226" t="s">
        <v>184</v>
      </c>
    </row>
    <row r="544" spans="1:65" s="2" customFormat="1" ht="24">
      <c r="A544" s="34"/>
      <c r="B544" s="35"/>
      <c r="C544" s="192" t="s">
        <v>597</v>
      </c>
      <c r="D544" s="192" t="s">
        <v>187</v>
      </c>
      <c r="E544" s="193" t="s">
        <v>598</v>
      </c>
      <c r="F544" s="194" t="s">
        <v>599</v>
      </c>
      <c r="G544" s="195" t="s">
        <v>327</v>
      </c>
      <c r="H544" s="196">
        <v>568.84</v>
      </c>
      <c r="I544" s="197"/>
      <c r="J544" s="198">
        <f>ROUND(I544*H544,2)</f>
        <v>0</v>
      </c>
      <c r="K544" s="194" t="s">
        <v>190</v>
      </c>
      <c r="L544" s="39"/>
      <c r="M544" s="199" t="s">
        <v>1</v>
      </c>
      <c r="N544" s="200" t="s">
        <v>40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191</v>
      </c>
      <c r="AT544" s="203" t="s">
        <v>187</v>
      </c>
      <c r="AU544" s="203" t="s">
        <v>185</v>
      </c>
      <c r="AY544" s="17" t="s">
        <v>184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82</v>
      </c>
      <c r="BK544" s="204">
        <f>ROUND(I544*H544,2)</f>
        <v>0</v>
      </c>
      <c r="BL544" s="17" t="s">
        <v>191</v>
      </c>
      <c r="BM544" s="203" t="s">
        <v>600</v>
      </c>
    </row>
    <row r="545" spans="2:51" s="13" customFormat="1" ht="22.5">
      <c r="B545" s="205"/>
      <c r="C545" s="206"/>
      <c r="D545" s="207" t="s">
        <v>193</v>
      </c>
      <c r="E545" s="208" t="s">
        <v>1</v>
      </c>
      <c r="F545" s="209" t="s">
        <v>194</v>
      </c>
      <c r="G545" s="206"/>
      <c r="H545" s="208" t="s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193</v>
      </c>
      <c r="AU545" s="215" t="s">
        <v>185</v>
      </c>
      <c r="AV545" s="13" t="s">
        <v>82</v>
      </c>
      <c r="AW545" s="13" t="s">
        <v>31</v>
      </c>
      <c r="AX545" s="13" t="s">
        <v>75</v>
      </c>
      <c r="AY545" s="215" t="s">
        <v>184</v>
      </c>
    </row>
    <row r="546" spans="2:51" s="13" customFormat="1" ht="11.25">
      <c r="B546" s="205"/>
      <c r="C546" s="206"/>
      <c r="D546" s="207" t="s">
        <v>193</v>
      </c>
      <c r="E546" s="208" t="s">
        <v>1</v>
      </c>
      <c r="F546" s="209" t="s">
        <v>195</v>
      </c>
      <c r="G546" s="206"/>
      <c r="H546" s="208" t="s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193</v>
      </c>
      <c r="AU546" s="215" t="s">
        <v>185</v>
      </c>
      <c r="AV546" s="13" t="s">
        <v>82</v>
      </c>
      <c r="AW546" s="13" t="s">
        <v>31</v>
      </c>
      <c r="AX546" s="13" t="s">
        <v>75</v>
      </c>
      <c r="AY546" s="215" t="s">
        <v>184</v>
      </c>
    </row>
    <row r="547" spans="2:51" s="14" customFormat="1" ht="11.25">
      <c r="B547" s="216"/>
      <c r="C547" s="217"/>
      <c r="D547" s="207" t="s">
        <v>193</v>
      </c>
      <c r="E547" s="218" t="s">
        <v>1</v>
      </c>
      <c r="F547" s="219" t="s">
        <v>601</v>
      </c>
      <c r="G547" s="217"/>
      <c r="H547" s="220">
        <v>3.8250000000000002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193</v>
      </c>
      <c r="AU547" s="226" t="s">
        <v>185</v>
      </c>
      <c r="AV547" s="14" t="s">
        <v>84</v>
      </c>
      <c r="AW547" s="14" t="s">
        <v>31</v>
      </c>
      <c r="AX547" s="14" t="s">
        <v>75</v>
      </c>
      <c r="AY547" s="226" t="s">
        <v>184</v>
      </c>
    </row>
    <row r="548" spans="2:51" s="14" customFormat="1" ht="11.25">
      <c r="B548" s="216"/>
      <c r="C548" s="217"/>
      <c r="D548" s="207" t="s">
        <v>193</v>
      </c>
      <c r="E548" s="218" t="s">
        <v>1</v>
      </c>
      <c r="F548" s="219" t="s">
        <v>602</v>
      </c>
      <c r="G548" s="217"/>
      <c r="H548" s="220">
        <v>23.274999999999999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193</v>
      </c>
      <c r="AU548" s="226" t="s">
        <v>185</v>
      </c>
      <c r="AV548" s="14" t="s">
        <v>84</v>
      </c>
      <c r="AW548" s="14" t="s">
        <v>31</v>
      </c>
      <c r="AX548" s="14" t="s">
        <v>75</v>
      </c>
      <c r="AY548" s="226" t="s">
        <v>184</v>
      </c>
    </row>
    <row r="549" spans="2:51" s="14" customFormat="1" ht="11.25">
      <c r="B549" s="216"/>
      <c r="C549" s="217"/>
      <c r="D549" s="207" t="s">
        <v>193</v>
      </c>
      <c r="E549" s="218" t="s">
        <v>1</v>
      </c>
      <c r="F549" s="219" t="s">
        <v>603</v>
      </c>
      <c r="G549" s="217"/>
      <c r="H549" s="220">
        <v>21.074999999999999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193</v>
      </c>
      <c r="AU549" s="226" t="s">
        <v>185</v>
      </c>
      <c r="AV549" s="14" t="s">
        <v>84</v>
      </c>
      <c r="AW549" s="14" t="s">
        <v>31</v>
      </c>
      <c r="AX549" s="14" t="s">
        <v>75</v>
      </c>
      <c r="AY549" s="226" t="s">
        <v>184</v>
      </c>
    </row>
    <row r="550" spans="2:51" s="14" customFormat="1" ht="11.25">
      <c r="B550" s="216"/>
      <c r="C550" s="217"/>
      <c r="D550" s="207" t="s">
        <v>193</v>
      </c>
      <c r="E550" s="218" t="s">
        <v>1</v>
      </c>
      <c r="F550" s="219" t="s">
        <v>604</v>
      </c>
      <c r="G550" s="217"/>
      <c r="H550" s="220">
        <v>36.375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193</v>
      </c>
      <c r="AU550" s="226" t="s">
        <v>185</v>
      </c>
      <c r="AV550" s="14" t="s">
        <v>84</v>
      </c>
      <c r="AW550" s="14" t="s">
        <v>31</v>
      </c>
      <c r="AX550" s="14" t="s">
        <v>75</v>
      </c>
      <c r="AY550" s="226" t="s">
        <v>184</v>
      </c>
    </row>
    <row r="551" spans="2:51" s="14" customFormat="1" ht="11.25">
      <c r="B551" s="216"/>
      <c r="C551" s="217"/>
      <c r="D551" s="207" t="s">
        <v>193</v>
      </c>
      <c r="E551" s="218" t="s">
        <v>1</v>
      </c>
      <c r="F551" s="219" t="s">
        <v>605</v>
      </c>
      <c r="G551" s="217"/>
      <c r="H551" s="220">
        <v>10.925000000000001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193</v>
      </c>
      <c r="AU551" s="226" t="s">
        <v>185</v>
      </c>
      <c r="AV551" s="14" t="s">
        <v>84</v>
      </c>
      <c r="AW551" s="14" t="s">
        <v>31</v>
      </c>
      <c r="AX551" s="14" t="s">
        <v>75</v>
      </c>
      <c r="AY551" s="226" t="s">
        <v>184</v>
      </c>
    </row>
    <row r="552" spans="2:51" s="14" customFormat="1" ht="11.25">
      <c r="B552" s="216"/>
      <c r="C552" s="217"/>
      <c r="D552" s="207" t="s">
        <v>193</v>
      </c>
      <c r="E552" s="218" t="s">
        <v>1</v>
      </c>
      <c r="F552" s="219" t="s">
        <v>606</v>
      </c>
      <c r="G552" s="217"/>
      <c r="H552" s="220">
        <v>30.4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193</v>
      </c>
      <c r="AU552" s="226" t="s">
        <v>185</v>
      </c>
      <c r="AV552" s="14" t="s">
        <v>84</v>
      </c>
      <c r="AW552" s="14" t="s">
        <v>31</v>
      </c>
      <c r="AX552" s="14" t="s">
        <v>75</v>
      </c>
      <c r="AY552" s="226" t="s">
        <v>184</v>
      </c>
    </row>
    <row r="553" spans="2:51" s="14" customFormat="1" ht="11.25">
      <c r="B553" s="216"/>
      <c r="C553" s="217"/>
      <c r="D553" s="207" t="s">
        <v>193</v>
      </c>
      <c r="E553" s="218" t="s">
        <v>1</v>
      </c>
      <c r="F553" s="219" t="s">
        <v>574</v>
      </c>
      <c r="G553" s="217"/>
      <c r="H553" s="220">
        <v>6.35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193</v>
      </c>
      <c r="AU553" s="226" t="s">
        <v>185</v>
      </c>
      <c r="AV553" s="14" t="s">
        <v>84</v>
      </c>
      <c r="AW553" s="14" t="s">
        <v>31</v>
      </c>
      <c r="AX553" s="14" t="s">
        <v>75</v>
      </c>
      <c r="AY553" s="226" t="s">
        <v>184</v>
      </c>
    </row>
    <row r="554" spans="2:51" s="14" customFormat="1" ht="11.25">
      <c r="B554" s="216"/>
      <c r="C554" s="217"/>
      <c r="D554" s="207" t="s">
        <v>193</v>
      </c>
      <c r="E554" s="218" t="s">
        <v>1</v>
      </c>
      <c r="F554" s="219" t="s">
        <v>575</v>
      </c>
      <c r="G554" s="217"/>
      <c r="H554" s="220">
        <v>5.45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193</v>
      </c>
      <c r="AU554" s="226" t="s">
        <v>185</v>
      </c>
      <c r="AV554" s="14" t="s">
        <v>84</v>
      </c>
      <c r="AW554" s="14" t="s">
        <v>31</v>
      </c>
      <c r="AX554" s="14" t="s">
        <v>75</v>
      </c>
      <c r="AY554" s="226" t="s">
        <v>184</v>
      </c>
    </row>
    <row r="555" spans="2:51" s="14" customFormat="1" ht="11.25">
      <c r="B555" s="216"/>
      <c r="C555" s="217"/>
      <c r="D555" s="207" t="s">
        <v>193</v>
      </c>
      <c r="E555" s="218" t="s">
        <v>1</v>
      </c>
      <c r="F555" s="219" t="s">
        <v>607</v>
      </c>
      <c r="G555" s="217"/>
      <c r="H555" s="220">
        <v>25.074999999999999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193</v>
      </c>
      <c r="AU555" s="226" t="s">
        <v>185</v>
      </c>
      <c r="AV555" s="14" t="s">
        <v>84</v>
      </c>
      <c r="AW555" s="14" t="s">
        <v>31</v>
      </c>
      <c r="AX555" s="14" t="s">
        <v>75</v>
      </c>
      <c r="AY555" s="226" t="s">
        <v>184</v>
      </c>
    </row>
    <row r="556" spans="2:51" s="14" customFormat="1" ht="11.25">
      <c r="B556" s="216"/>
      <c r="C556" s="217"/>
      <c r="D556" s="207" t="s">
        <v>193</v>
      </c>
      <c r="E556" s="218" t="s">
        <v>1</v>
      </c>
      <c r="F556" s="219" t="s">
        <v>608</v>
      </c>
      <c r="G556" s="217"/>
      <c r="H556" s="220">
        <v>20.309999999999999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193</v>
      </c>
      <c r="AU556" s="226" t="s">
        <v>185</v>
      </c>
      <c r="AV556" s="14" t="s">
        <v>84</v>
      </c>
      <c r="AW556" s="14" t="s">
        <v>31</v>
      </c>
      <c r="AX556" s="14" t="s">
        <v>75</v>
      </c>
      <c r="AY556" s="226" t="s">
        <v>184</v>
      </c>
    </row>
    <row r="557" spans="2:51" s="14" customFormat="1" ht="11.25">
      <c r="B557" s="216"/>
      <c r="C557" s="217"/>
      <c r="D557" s="207" t="s">
        <v>193</v>
      </c>
      <c r="E557" s="218" t="s">
        <v>1</v>
      </c>
      <c r="F557" s="219" t="s">
        <v>609</v>
      </c>
      <c r="G557" s="217"/>
      <c r="H557" s="220">
        <v>24.835000000000001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193</v>
      </c>
      <c r="AU557" s="226" t="s">
        <v>185</v>
      </c>
      <c r="AV557" s="14" t="s">
        <v>84</v>
      </c>
      <c r="AW557" s="14" t="s">
        <v>31</v>
      </c>
      <c r="AX557" s="14" t="s">
        <v>75</v>
      </c>
      <c r="AY557" s="226" t="s">
        <v>184</v>
      </c>
    </row>
    <row r="558" spans="2:51" s="14" customFormat="1" ht="11.25">
      <c r="B558" s="216"/>
      <c r="C558" s="217"/>
      <c r="D558" s="207" t="s">
        <v>193</v>
      </c>
      <c r="E558" s="218" t="s">
        <v>1</v>
      </c>
      <c r="F558" s="219" t="s">
        <v>579</v>
      </c>
      <c r="G558" s="217"/>
      <c r="H558" s="220">
        <v>4.4000000000000004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193</v>
      </c>
      <c r="AU558" s="226" t="s">
        <v>185</v>
      </c>
      <c r="AV558" s="14" t="s">
        <v>84</v>
      </c>
      <c r="AW558" s="14" t="s">
        <v>31</v>
      </c>
      <c r="AX558" s="14" t="s">
        <v>75</v>
      </c>
      <c r="AY558" s="226" t="s">
        <v>184</v>
      </c>
    </row>
    <row r="559" spans="2:51" s="14" customFormat="1" ht="11.25">
      <c r="B559" s="216"/>
      <c r="C559" s="217"/>
      <c r="D559" s="207" t="s">
        <v>193</v>
      </c>
      <c r="E559" s="218" t="s">
        <v>1</v>
      </c>
      <c r="F559" s="219" t="s">
        <v>610</v>
      </c>
      <c r="G559" s="217"/>
      <c r="H559" s="220">
        <v>41.375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193</v>
      </c>
      <c r="AU559" s="226" t="s">
        <v>185</v>
      </c>
      <c r="AV559" s="14" t="s">
        <v>84</v>
      </c>
      <c r="AW559" s="14" t="s">
        <v>31</v>
      </c>
      <c r="AX559" s="14" t="s">
        <v>75</v>
      </c>
      <c r="AY559" s="226" t="s">
        <v>184</v>
      </c>
    </row>
    <row r="560" spans="2:51" s="14" customFormat="1" ht="11.25">
      <c r="B560" s="216"/>
      <c r="C560" s="217"/>
      <c r="D560" s="207" t="s">
        <v>193</v>
      </c>
      <c r="E560" s="218" t="s">
        <v>1</v>
      </c>
      <c r="F560" s="219" t="s">
        <v>611</v>
      </c>
      <c r="G560" s="217"/>
      <c r="H560" s="220">
        <v>10.175000000000001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193</v>
      </c>
      <c r="AU560" s="226" t="s">
        <v>185</v>
      </c>
      <c r="AV560" s="14" t="s">
        <v>84</v>
      </c>
      <c r="AW560" s="14" t="s">
        <v>31</v>
      </c>
      <c r="AX560" s="14" t="s">
        <v>75</v>
      </c>
      <c r="AY560" s="226" t="s">
        <v>184</v>
      </c>
    </row>
    <row r="561" spans="2:51" s="14" customFormat="1" ht="11.25">
      <c r="B561" s="216"/>
      <c r="C561" s="217"/>
      <c r="D561" s="207" t="s">
        <v>193</v>
      </c>
      <c r="E561" s="218" t="s">
        <v>1</v>
      </c>
      <c r="F561" s="219" t="s">
        <v>612</v>
      </c>
      <c r="G561" s="217"/>
      <c r="H561" s="220">
        <v>3.8250000000000002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193</v>
      </c>
      <c r="AU561" s="226" t="s">
        <v>185</v>
      </c>
      <c r="AV561" s="14" t="s">
        <v>84</v>
      </c>
      <c r="AW561" s="14" t="s">
        <v>31</v>
      </c>
      <c r="AX561" s="14" t="s">
        <v>75</v>
      </c>
      <c r="AY561" s="226" t="s">
        <v>184</v>
      </c>
    </row>
    <row r="562" spans="2:51" s="14" customFormat="1" ht="11.25">
      <c r="B562" s="216"/>
      <c r="C562" s="217"/>
      <c r="D562" s="207" t="s">
        <v>193</v>
      </c>
      <c r="E562" s="218" t="s">
        <v>1</v>
      </c>
      <c r="F562" s="219" t="s">
        <v>613</v>
      </c>
      <c r="G562" s="217"/>
      <c r="H562" s="220">
        <v>10.175000000000001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193</v>
      </c>
      <c r="AU562" s="226" t="s">
        <v>185</v>
      </c>
      <c r="AV562" s="14" t="s">
        <v>84</v>
      </c>
      <c r="AW562" s="14" t="s">
        <v>31</v>
      </c>
      <c r="AX562" s="14" t="s">
        <v>75</v>
      </c>
      <c r="AY562" s="226" t="s">
        <v>184</v>
      </c>
    </row>
    <row r="563" spans="2:51" s="14" customFormat="1" ht="11.25">
      <c r="B563" s="216"/>
      <c r="C563" s="217"/>
      <c r="D563" s="207" t="s">
        <v>193</v>
      </c>
      <c r="E563" s="218" t="s">
        <v>1</v>
      </c>
      <c r="F563" s="219" t="s">
        <v>614</v>
      </c>
      <c r="G563" s="217"/>
      <c r="H563" s="220">
        <v>22.95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193</v>
      </c>
      <c r="AU563" s="226" t="s">
        <v>185</v>
      </c>
      <c r="AV563" s="14" t="s">
        <v>84</v>
      </c>
      <c r="AW563" s="14" t="s">
        <v>31</v>
      </c>
      <c r="AX563" s="14" t="s">
        <v>75</v>
      </c>
      <c r="AY563" s="226" t="s">
        <v>184</v>
      </c>
    </row>
    <row r="564" spans="2:51" s="14" customFormat="1" ht="11.25">
      <c r="B564" s="216"/>
      <c r="C564" s="217"/>
      <c r="D564" s="207" t="s">
        <v>193</v>
      </c>
      <c r="E564" s="218" t="s">
        <v>1</v>
      </c>
      <c r="F564" s="219" t="s">
        <v>615</v>
      </c>
      <c r="G564" s="217"/>
      <c r="H564" s="220">
        <v>10.175000000000001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193</v>
      </c>
      <c r="AU564" s="226" t="s">
        <v>185</v>
      </c>
      <c r="AV564" s="14" t="s">
        <v>84</v>
      </c>
      <c r="AW564" s="14" t="s">
        <v>31</v>
      </c>
      <c r="AX564" s="14" t="s">
        <v>75</v>
      </c>
      <c r="AY564" s="226" t="s">
        <v>184</v>
      </c>
    </row>
    <row r="565" spans="2:51" s="14" customFormat="1" ht="11.25">
      <c r="B565" s="216"/>
      <c r="C565" s="217"/>
      <c r="D565" s="207" t="s">
        <v>193</v>
      </c>
      <c r="E565" s="218" t="s">
        <v>1</v>
      </c>
      <c r="F565" s="219" t="s">
        <v>616</v>
      </c>
      <c r="G565" s="217"/>
      <c r="H565" s="220">
        <v>7.65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193</v>
      </c>
      <c r="AU565" s="226" t="s">
        <v>185</v>
      </c>
      <c r="AV565" s="14" t="s">
        <v>84</v>
      </c>
      <c r="AW565" s="14" t="s">
        <v>31</v>
      </c>
      <c r="AX565" s="14" t="s">
        <v>75</v>
      </c>
      <c r="AY565" s="226" t="s">
        <v>184</v>
      </c>
    </row>
    <row r="566" spans="2:51" s="14" customFormat="1" ht="11.25">
      <c r="B566" s="216"/>
      <c r="C566" s="217"/>
      <c r="D566" s="207" t="s">
        <v>193</v>
      </c>
      <c r="E566" s="218" t="s">
        <v>1</v>
      </c>
      <c r="F566" s="219" t="s">
        <v>617</v>
      </c>
      <c r="G566" s="217"/>
      <c r="H566" s="220">
        <v>10.175000000000001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193</v>
      </c>
      <c r="AU566" s="226" t="s">
        <v>185</v>
      </c>
      <c r="AV566" s="14" t="s">
        <v>84</v>
      </c>
      <c r="AW566" s="14" t="s">
        <v>31</v>
      </c>
      <c r="AX566" s="14" t="s">
        <v>75</v>
      </c>
      <c r="AY566" s="226" t="s">
        <v>184</v>
      </c>
    </row>
    <row r="567" spans="2:51" s="14" customFormat="1" ht="11.25">
      <c r="B567" s="216"/>
      <c r="C567" s="217"/>
      <c r="D567" s="207" t="s">
        <v>193</v>
      </c>
      <c r="E567" s="218" t="s">
        <v>1</v>
      </c>
      <c r="F567" s="219" t="s">
        <v>581</v>
      </c>
      <c r="G567" s="217"/>
      <c r="H567" s="220">
        <v>4.4000000000000004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193</v>
      </c>
      <c r="AU567" s="226" t="s">
        <v>185</v>
      </c>
      <c r="AV567" s="14" t="s">
        <v>84</v>
      </c>
      <c r="AW567" s="14" t="s">
        <v>31</v>
      </c>
      <c r="AX567" s="14" t="s">
        <v>75</v>
      </c>
      <c r="AY567" s="226" t="s">
        <v>184</v>
      </c>
    </row>
    <row r="568" spans="2:51" s="14" customFormat="1" ht="11.25">
      <c r="B568" s="216"/>
      <c r="C568" s="217"/>
      <c r="D568" s="207" t="s">
        <v>193</v>
      </c>
      <c r="E568" s="218" t="s">
        <v>1</v>
      </c>
      <c r="F568" s="219" t="s">
        <v>618</v>
      </c>
      <c r="G568" s="217"/>
      <c r="H568" s="220">
        <v>41.375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193</v>
      </c>
      <c r="AU568" s="226" t="s">
        <v>185</v>
      </c>
      <c r="AV568" s="14" t="s">
        <v>84</v>
      </c>
      <c r="AW568" s="14" t="s">
        <v>31</v>
      </c>
      <c r="AX568" s="14" t="s">
        <v>75</v>
      </c>
      <c r="AY568" s="226" t="s">
        <v>184</v>
      </c>
    </row>
    <row r="569" spans="2:51" s="14" customFormat="1" ht="11.25">
      <c r="B569" s="216"/>
      <c r="C569" s="217"/>
      <c r="D569" s="207" t="s">
        <v>193</v>
      </c>
      <c r="E569" s="218" t="s">
        <v>1</v>
      </c>
      <c r="F569" s="219" t="s">
        <v>619</v>
      </c>
      <c r="G569" s="217"/>
      <c r="H569" s="220">
        <v>24.835000000000001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193</v>
      </c>
      <c r="AU569" s="226" t="s">
        <v>185</v>
      </c>
      <c r="AV569" s="14" t="s">
        <v>84</v>
      </c>
      <c r="AW569" s="14" t="s">
        <v>31</v>
      </c>
      <c r="AX569" s="14" t="s">
        <v>75</v>
      </c>
      <c r="AY569" s="226" t="s">
        <v>184</v>
      </c>
    </row>
    <row r="570" spans="2:51" s="14" customFormat="1" ht="11.25">
      <c r="B570" s="216"/>
      <c r="C570" s="217"/>
      <c r="D570" s="207" t="s">
        <v>193</v>
      </c>
      <c r="E570" s="218" t="s">
        <v>1</v>
      </c>
      <c r="F570" s="219" t="s">
        <v>620</v>
      </c>
      <c r="G570" s="217"/>
      <c r="H570" s="220">
        <v>24.835000000000001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193</v>
      </c>
      <c r="AU570" s="226" t="s">
        <v>185</v>
      </c>
      <c r="AV570" s="14" t="s">
        <v>84</v>
      </c>
      <c r="AW570" s="14" t="s">
        <v>31</v>
      </c>
      <c r="AX570" s="14" t="s">
        <v>75</v>
      </c>
      <c r="AY570" s="226" t="s">
        <v>184</v>
      </c>
    </row>
    <row r="571" spans="2:51" s="14" customFormat="1" ht="11.25">
      <c r="B571" s="216"/>
      <c r="C571" s="217"/>
      <c r="D571" s="207" t="s">
        <v>193</v>
      </c>
      <c r="E571" s="218" t="s">
        <v>1</v>
      </c>
      <c r="F571" s="219" t="s">
        <v>621</v>
      </c>
      <c r="G571" s="217"/>
      <c r="H571" s="220">
        <v>24.824999999999999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193</v>
      </c>
      <c r="AU571" s="226" t="s">
        <v>185</v>
      </c>
      <c r="AV571" s="14" t="s">
        <v>84</v>
      </c>
      <c r="AW571" s="14" t="s">
        <v>31</v>
      </c>
      <c r="AX571" s="14" t="s">
        <v>75</v>
      </c>
      <c r="AY571" s="226" t="s">
        <v>184</v>
      </c>
    </row>
    <row r="572" spans="2:51" s="14" customFormat="1" ht="11.25">
      <c r="B572" s="216"/>
      <c r="C572" s="217"/>
      <c r="D572" s="207" t="s">
        <v>193</v>
      </c>
      <c r="E572" s="218" t="s">
        <v>1</v>
      </c>
      <c r="F572" s="219" t="s">
        <v>622</v>
      </c>
      <c r="G572" s="217"/>
      <c r="H572" s="220">
        <v>26.475000000000001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193</v>
      </c>
      <c r="AU572" s="226" t="s">
        <v>185</v>
      </c>
      <c r="AV572" s="14" t="s">
        <v>84</v>
      </c>
      <c r="AW572" s="14" t="s">
        <v>31</v>
      </c>
      <c r="AX572" s="14" t="s">
        <v>75</v>
      </c>
      <c r="AY572" s="226" t="s">
        <v>184</v>
      </c>
    </row>
    <row r="573" spans="2:51" s="14" customFormat="1" ht="11.25">
      <c r="B573" s="216"/>
      <c r="C573" s="217"/>
      <c r="D573" s="207" t="s">
        <v>193</v>
      </c>
      <c r="E573" s="218" t="s">
        <v>1</v>
      </c>
      <c r="F573" s="219" t="s">
        <v>623</v>
      </c>
      <c r="G573" s="217"/>
      <c r="H573" s="220">
        <v>33.4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193</v>
      </c>
      <c r="AU573" s="226" t="s">
        <v>185</v>
      </c>
      <c r="AV573" s="14" t="s">
        <v>84</v>
      </c>
      <c r="AW573" s="14" t="s">
        <v>31</v>
      </c>
      <c r="AX573" s="14" t="s">
        <v>75</v>
      </c>
      <c r="AY573" s="226" t="s">
        <v>184</v>
      </c>
    </row>
    <row r="574" spans="2:51" s="14" customFormat="1" ht="11.25">
      <c r="B574" s="216"/>
      <c r="C574" s="217"/>
      <c r="D574" s="207" t="s">
        <v>193</v>
      </c>
      <c r="E574" s="218" t="s">
        <v>1</v>
      </c>
      <c r="F574" s="219" t="s">
        <v>588</v>
      </c>
      <c r="G574" s="217"/>
      <c r="H574" s="220">
        <v>6.35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193</v>
      </c>
      <c r="AU574" s="226" t="s">
        <v>185</v>
      </c>
      <c r="AV574" s="14" t="s">
        <v>84</v>
      </c>
      <c r="AW574" s="14" t="s">
        <v>31</v>
      </c>
      <c r="AX574" s="14" t="s">
        <v>75</v>
      </c>
      <c r="AY574" s="226" t="s">
        <v>184</v>
      </c>
    </row>
    <row r="575" spans="2:51" s="14" customFormat="1" ht="11.25">
      <c r="B575" s="216"/>
      <c r="C575" s="217"/>
      <c r="D575" s="207" t="s">
        <v>193</v>
      </c>
      <c r="E575" s="218" t="s">
        <v>1</v>
      </c>
      <c r="F575" s="219" t="s">
        <v>589</v>
      </c>
      <c r="G575" s="217"/>
      <c r="H575" s="220">
        <v>5.45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193</v>
      </c>
      <c r="AU575" s="226" t="s">
        <v>185</v>
      </c>
      <c r="AV575" s="14" t="s">
        <v>84</v>
      </c>
      <c r="AW575" s="14" t="s">
        <v>31</v>
      </c>
      <c r="AX575" s="14" t="s">
        <v>75</v>
      </c>
      <c r="AY575" s="226" t="s">
        <v>184</v>
      </c>
    </row>
    <row r="576" spans="2:51" s="14" customFormat="1" ht="11.25">
      <c r="B576" s="216"/>
      <c r="C576" s="217"/>
      <c r="D576" s="207" t="s">
        <v>193</v>
      </c>
      <c r="E576" s="218" t="s">
        <v>1</v>
      </c>
      <c r="F576" s="219" t="s">
        <v>624</v>
      </c>
      <c r="G576" s="217"/>
      <c r="H576" s="220">
        <v>44.274999999999999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193</v>
      </c>
      <c r="AU576" s="226" t="s">
        <v>185</v>
      </c>
      <c r="AV576" s="14" t="s">
        <v>84</v>
      </c>
      <c r="AW576" s="14" t="s">
        <v>31</v>
      </c>
      <c r="AX576" s="14" t="s">
        <v>75</v>
      </c>
      <c r="AY576" s="226" t="s">
        <v>184</v>
      </c>
    </row>
    <row r="577" spans="1:65" s="14" customFormat="1" ht="11.25">
      <c r="B577" s="216"/>
      <c r="C577" s="217"/>
      <c r="D577" s="207" t="s">
        <v>193</v>
      </c>
      <c r="E577" s="218" t="s">
        <v>1</v>
      </c>
      <c r="F577" s="219" t="s">
        <v>625</v>
      </c>
      <c r="G577" s="217"/>
      <c r="H577" s="220">
        <v>3.8250000000000002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193</v>
      </c>
      <c r="AU577" s="226" t="s">
        <v>185</v>
      </c>
      <c r="AV577" s="14" t="s">
        <v>84</v>
      </c>
      <c r="AW577" s="14" t="s">
        <v>31</v>
      </c>
      <c r="AX577" s="14" t="s">
        <v>75</v>
      </c>
      <c r="AY577" s="226" t="s">
        <v>184</v>
      </c>
    </row>
    <row r="578" spans="1:65" s="2" customFormat="1" ht="24">
      <c r="A578" s="34"/>
      <c r="B578" s="35"/>
      <c r="C578" s="227" t="s">
        <v>626</v>
      </c>
      <c r="D578" s="227" t="s">
        <v>592</v>
      </c>
      <c r="E578" s="228" t="s">
        <v>627</v>
      </c>
      <c r="F578" s="229" t="s">
        <v>628</v>
      </c>
      <c r="G578" s="230" t="s">
        <v>327</v>
      </c>
      <c r="H578" s="231">
        <v>580.21699999999998</v>
      </c>
      <c r="I578" s="232"/>
      <c r="J578" s="233">
        <f>ROUND(I578*H578,2)</f>
        <v>0</v>
      </c>
      <c r="K578" s="229" t="s">
        <v>190</v>
      </c>
      <c r="L578" s="234"/>
      <c r="M578" s="235" t="s">
        <v>1</v>
      </c>
      <c r="N578" s="236" t="s">
        <v>40</v>
      </c>
      <c r="O578" s="71"/>
      <c r="P578" s="201">
        <f>O578*H578</f>
        <v>0</v>
      </c>
      <c r="Q578" s="201">
        <v>3.0000000000000001E-5</v>
      </c>
      <c r="R578" s="201">
        <f>Q578*H578</f>
        <v>1.740651E-2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251</v>
      </c>
      <c r="AT578" s="203" t="s">
        <v>592</v>
      </c>
      <c r="AU578" s="203" t="s">
        <v>185</v>
      </c>
      <c r="AY578" s="17" t="s">
        <v>184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82</v>
      </c>
      <c r="BK578" s="204">
        <f>ROUND(I578*H578,2)</f>
        <v>0</v>
      </c>
      <c r="BL578" s="17" t="s">
        <v>191</v>
      </c>
      <c r="BM578" s="203" t="s">
        <v>629</v>
      </c>
    </row>
    <row r="579" spans="1:65" s="14" customFormat="1" ht="11.25">
      <c r="B579" s="216"/>
      <c r="C579" s="217"/>
      <c r="D579" s="207" t="s">
        <v>193</v>
      </c>
      <c r="E579" s="217"/>
      <c r="F579" s="219" t="s">
        <v>630</v>
      </c>
      <c r="G579" s="217"/>
      <c r="H579" s="220">
        <v>580.21699999999998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193</v>
      </c>
      <c r="AU579" s="226" t="s">
        <v>185</v>
      </c>
      <c r="AV579" s="14" t="s">
        <v>84</v>
      </c>
      <c r="AW579" s="14" t="s">
        <v>4</v>
      </c>
      <c r="AX579" s="14" t="s">
        <v>82</v>
      </c>
      <c r="AY579" s="226" t="s">
        <v>184</v>
      </c>
    </row>
    <row r="580" spans="1:65" s="2" customFormat="1" ht="21.75" customHeight="1">
      <c r="A580" s="34"/>
      <c r="B580" s="35"/>
      <c r="C580" s="192" t="s">
        <v>631</v>
      </c>
      <c r="D580" s="192" t="s">
        <v>187</v>
      </c>
      <c r="E580" s="193" t="s">
        <v>632</v>
      </c>
      <c r="F580" s="194" t="s">
        <v>633</v>
      </c>
      <c r="G580" s="195" t="s">
        <v>122</v>
      </c>
      <c r="H580" s="196">
        <v>213.5</v>
      </c>
      <c r="I580" s="197"/>
      <c r="J580" s="198">
        <f>ROUND(I580*H580,2)</f>
        <v>0</v>
      </c>
      <c r="K580" s="194" t="s">
        <v>190</v>
      </c>
      <c r="L580" s="39"/>
      <c r="M580" s="199" t="s">
        <v>1</v>
      </c>
      <c r="N580" s="200" t="s">
        <v>40</v>
      </c>
      <c r="O580" s="71"/>
      <c r="P580" s="201">
        <f>O580*H580</f>
        <v>0</v>
      </c>
      <c r="Q580" s="201">
        <v>0.04</v>
      </c>
      <c r="R580" s="201">
        <f>Q580*H580</f>
        <v>8.5400000000000009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191</v>
      </c>
      <c r="AT580" s="203" t="s">
        <v>187</v>
      </c>
      <c r="AU580" s="203" t="s">
        <v>185</v>
      </c>
      <c r="AY580" s="17" t="s">
        <v>184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82</v>
      </c>
      <c r="BK580" s="204">
        <f>ROUND(I580*H580,2)</f>
        <v>0</v>
      </c>
      <c r="BL580" s="17" t="s">
        <v>191</v>
      </c>
      <c r="BM580" s="203" t="s">
        <v>634</v>
      </c>
    </row>
    <row r="581" spans="1:65" s="13" customFormat="1" ht="22.5">
      <c r="B581" s="205"/>
      <c r="C581" s="206"/>
      <c r="D581" s="207" t="s">
        <v>193</v>
      </c>
      <c r="E581" s="208" t="s">
        <v>1</v>
      </c>
      <c r="F581" s="209" t="s">
        <v>635</v>
      </c>
      <c r="G581" s="206"/>
      <c r="H581" s="208" t="s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193</v>
      </c>
      <c r="AU581" s="215" t="s">
        <v>185</v>
      </c>
      <c r="AV581" s="13" t="s">
        <v>82</v>
      </c>
      <c r="AW581" s="13" t="s">
        <v>31</v>
      </c>
      <c r="AX581" s="13" t="s">
        <v>75</v>
      </c>
      <c r="AY581" s="215" t="s">
        <v>184</v>
      </c>
    </row>
    <row r="582" spans="1:65" s="13" customFormat="1" ht="11.25">
      <c r="B582" s="205"/>
      <c r="C582" s="206"/>
      <c r="D582" s="207" t="s">
        <v>193</v>
      </c>
      <c r="E582" s="208" t="s">
        <v>1</v>
      </c>
      <c r="F582" s="209" t="s">
        <v>195</v>
      </c>
      <c r="G582" s="206"/>
      <c r="H582" s="208" t="s">
        <v>1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193</v>
      </c>
      <c r="AU582" s="215" t="s">
        <v>185</v>
      </c>
      <c r="AV582" s="13" t="s">
        <v>82</v>
      </c>
      <c r="AW582" s="13" t="s">
        <v>31</v>
      </c>
      <c r="AX582" s="13" t="s">
        <v>75</v>
      </c>
      <c r="AY582" s="215" t="s">
        <v>184</v>
      </c>
    </row>
    <row r="583" spans="1:65" s="13" customFormat="1" ht="11.25">
      <c r="B583" s="205"/>
      <c r="C583" s="206"/>
      <c r="D583" s="207" t="s">
        <v>193</v>
      </c>
      <c r="E583" s="208" t="s">
        <v>1</v>
      </c>
      <c r="F583" s="209" t="s">
        <v>636</v>
      </c>
      <c r="G583" s="206"/>
      <c r="H583" s="208" t="s">
        <v>1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193</v>
      </c>
      <c r="AU583" s="215" t="s">
        <v>185</v>
      </c>
      <c r="AV583" s="13" t="s">
        <v>82</v>
      </c>
      <c r="AW583" s="13" t="s">
        <v>31</v>
      </c>
      <c r="AX583" s="13" t="s">
        <v>75</v>
      </c>
      <c r="AY583" s="215" t="s">
        <v>184</v>
      </c>
    </row>
    <row r="584" spans="1:65" s="14" customFormat="1" ht="22.5">
      <c r="B584" s="216"/>
      <c r="C584" s="217"/>
      <c r="D584" s="207" t="s">
        <v>193</v>
      </c>
      <c r="E584" s="218" t="s">
        <v>1</v>
      </c>
      <c r="F584" s="219" t="s">
        <v>637</v>
      </c>
      <c r="G584" s="217"/>
      <c r="H584" s="220">
        <v>213.5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193</v>
      </c>
      <c r="AU584" s="226" t="s">
        <v>185</v>
      </c>
      <c r="AV584" s="14" t="s">
        <v>84</v>
      </c>
      <c r="AW584" s="14" t="s">
        <v>31</v>
      </c>
      <c r="AX584" s="14" t="s">
        <v>75</v>
      </c>
      <c r="AY584" s="226" t="s">
        <v>184</v>
      </c>
    </row>
    <row r="585" spans="1:65" s="12" customFormat="1" ht="20.85" customHeight="1">
      <c r="B585" s="176"/>
      <c r="C585" s="177"/>
      <c r="D585" s="178" t="s">
        <v>74</v>
      </c>
      <c r="E585" s="190" t="s">
        <v>638</v>
      </c>
      <c r="F585" s="190" t="s">
        <v>639</v>
      </c>
      <c r="G585" s="177"/>
      <c r="H585" s="177"/>
      <c r="I585" s="180"/>
      <c r="J585" s="191">
        <f>BK585</f>
        <v>0</v>
      </c>
      <c r="K585" s="177"/>
      <c r="L585" s="182"/>
      <c r="M585" s="183"/>
      <c r="N585" s="184"/>
      <c r="O585" s="184"/>
      <c r="P585" s="185">
        <f>SUM(P586:P669)</f>
        <v>0</v>
      </c>
      <c r="Q585" s="184"/>
      <c r="R585" s="185">
        <f>SUM(R586:R669)</f>
        <v>130.6550068</v>
      </c>
      <c r="S585" s="184"/>
      <c r="T585" s="186">
        <f>SUM(T586:T669)</f>
        <v>0</v>
      </c>
      <c r="AR585" s="187" t="s">
        <v>82</v>
      </c>
      <c r="AT585" s="188" t="s">
        <v>74</v>
      </c>
      <c r="AU585" s="188" t="s">
        <v>84</v>
      </c>
      <c r="AY585" s="187" t="s">
        <v>184</v>
      </c>
      <c r="BK585" s="189">
        <f>SUM(BK586:BK669)</f>
        <v>0</v>
      </c>
    </row>
    <row r="586" spans="1:65" s="2" customFormat="1" ht="24">
      <c r="A586" s="34"/>
      <c r="B586" s="35"/>
      <c r="C586" s="192" t="s">
        <v>640</v>
      </c>
      <c r="D586" s="192" t="s">
        <v>187</v>
      </c>
      <c r="E586" s="193" t="s">
        <v>641</v>
      </c>
      <c r="F586" s="194" t="s">
        <v>642</v>
      </c>
      <c r="G586" s="195" t="s">
        <v>643</v>
      </c>
      <c r="H586" s="196">
        <v>0.02</v>
      </c>
      <c r="I586" s="197"/>
      <c r="J586" s="198">
        <f>ROUND(I586*H586,2)</f>
        <v>0</v>
      </c>
      <c r="K586" s="194" t="s">
        <v>190</v>
      </c>
      <c r="L586" s="39"/>
      <c r="M586" s="199" t="s">
        <v>1</v>
      </c>
      <c r="N586" s="200" t="s">
        <v>40</v>
      </c>
      <c r="O586" s="71"/>
      <c r="P586" s="201">
        <f>O586*H586</f>
        <v>0</v>
      </c>
      <c r="Q586" s="201">
        <v>2.2563399999999998</v>
      </c>
      <c r="R586" s="201">
        <f>Q586*H586</f>
        <v>4.5126799999999995E-2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191</v>
      </c>
      <c r="AT586" s="203" t="s">
        <v>187</v>
      </c>
      <c r="AU586" s="203" t="s">
        <v>185</v>
      </c>
      <c r="AY586" s="17" t="s">
        <v>184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82</v>
      </c>
      <c r="BK586" s="204">
        <f>ROUND(I586*H586,2)</f>
        <v>0</v>
      </c>
      <c r="BL586" s="17" t="s">
        <v>191</v>
      </c>
      <c r="BM586" s="203" t="s">
        <v>644</v>
      </c>
    </row>
    <row r="587" spans="1:65" s="13" customFormat="1" ht="22.5">
      <c r="B587" s="205"/>
      <c r="C587" s="206"/>
      <c r="D587" s="207" t="s">
        <v>193</v>
      </c>
      <c r="E587" s="208" t="s">
        <v>1</v>
      </c>
      <c r="F587" s="209" t="s">
        <v>194</v>
      </c>
      <c r="G587" s="206"/>
      <c r="H587" s="208" t="s">
        <v>1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193</v>
      </c>
      <c r="AU587" s="215" t="s">
        <v>185</v>
      </c>
      <c r="AV587" s="13" t="s">
        <v>82</v>
      </c>
      <c r="AW587" s="13" t="s">
        <v>31</v>
      </c>
      <c r="AX587" s="13" t="s">
        <v>75</v>
      </c>
      <c r="AY587" s="215" t="s">
        <v>184</v>
      </c>
    </row>
    <row r="588" spans="1:65" s="13" customFormat="1" ht="11.25">
      <c r="B588" s="205"/>
      <c r="C588" s="206"/>
      <c r="D588" s="207" t="s">
        <v>193</v>
      </c>
      <c r="E588" s="208" t="s">
        <v>1</v>
      </c>
      <c r="F588" s="209" t="s">
        <v>195</v>
      </c>
      <c r="G588" s="206"/>
      <c r="H588" s="208" t="s">
        <v>1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193</v>
      </c>
      <c r="AU588" s="215" t="s">
        <v>185</v>
      </c>
      <c r="AV588" s="13" t="s">
        <v>82</v>
      </c>
      <c r="AW588" s="13" t="s">
        <v>31</v>
      </c>
      <c r="AX588" s="13" t="s">
        <v>75</v>
      </c>
      <c r="AY588" s="215" t="s">
        <v>184</v>
      </c>
    </row>
    <row r="589" spans="1:65" s="14" customFormat="1" ht="11.25">
      <c r="B589" s="216"/>
      <c r="C589" s="217"/>
      <c r="D589" s="207" t="s">
        <v>193</v>
      </c>
      <c r="E589" s="218" t="s">
        <v>1</v>
      </c>
      <c r="F589" s="219" t="s">
        <v>645</v>
      </c>
      <c r="G589" s="217"/>
      <c r="H589" s="220">
        <v>0.02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193</v>
      </c>
      <c r="AU589" s="226" t="s">
        <v>185</v>
      </c>
      <c r="AV589" s="14" t="s">
        <v>84</v>
      </c>
      <c r="AW589" s="14" t="s">
        <v>31</v>
      </c>
      <c r="AX589" s="14" t="s">
        <v>75</v>
      </c>
      <c r="AY589" s="226" t="s">
        <v>184</v>
      </c>
    </row>
    <row r="590" spans="1:65" s="2" customFormat="1" ht="44.25" customHeight="1">
      <c r="A590" s="34"/>
      <c r="B590" s="35"/>
      <c r="C590" s="192" t="s">
        <v>646</v>
      </c>
      <c r="D590" s="192" t="s">
        <v>187</v>
      </c>
      <c r="E590" s="193" t="s">
        <v>647</v>
      </c>
      <c r="F590" s="194" t="s">
        <v>648</v>
      </c>
      <c r="G590" s="195" t="s">
        <v>643</v>
      </c>
      <c r="H590" s="196">
        <v>52.109000000000002</v>
      </c>
      <c r="I590" s="197"/>
      <c r="J590" s="198">
        <f>ROUND(I590*H590,2)</f>
        <v>0</v>
      </c>
      <c r="K590" s="194" t="s">
        <v>649</v>
      </c>
      <c r="L590" s="39"/>
      <c r="M590" s="199" t="s">
        <v>1</v>
      </c>
      <c r="N590" s="200" t="s">
        <v>40</v>
      </c>
      <c r="O590" s="71"/>
      <c r="P590" s="201">
        <f>O590*H590</f>
        <v>0</v>
      </c>
      <c r="Q590" s="201">
        <v>2.5</v>
      </c>
      <c r="R590" s="201">
        <f>Q590*H590</f>
        <v>130.27250000000001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191</v>
      </c>
      <c r="AT590" s="203" t="s">
        <v>187</v>
      </c>
      <c r="AU590" s="203" t="s">
        <v>185</v>
      </c>
      <c r="AY590" s="17" t="s">
        <v>184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82</v>
      </c>
      <c r="BK590" s="204">
        <f>ROUND(I590*H590,2)</f>
        <v>0</v>
      </c>
      <c r="BL590" s="17" t="s">
        <v>191</v>
      </c>
      <c r="BM590" s="203" t="s">
        <v>650</v>
      </c>
    </row>
    <row r="591" spans="1:65" s="13" customFormat="1" ht="22.5">
      <c r="B591" s="205"/>
      <c r="C591" s="206"/>
      <c r="D591" s="207" t="s">
        <v>193</v>
      </c>
      <c r="E591" s="208" t="s">
        <v>1</v>
      </c>
      <c r="F591" s="209" t="s">
        <v>194</v>
      </c>
      <c r="G591" s="206"/>
      <c r="H591" s="208" t="s">
        <v>1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193</v>
      </c>
      <c r="AU591" s="215" t="s">
        <v>185</v>
      </c>
      <c r="AV591" s="13" t="s">
        <v>82</v>
      </c>
      <c r="AW591" s="13" t="s">
        <v>31</v>
      </c>
      <c r="AX591" s="13" t="s">
        <v>75</v>
      </c>
      <c r="AY591" s="215" t="s">
        <v>184</v>
      </c>
    </row>
    <row r="592" spans="1:65" s="13" customFormat="1" ht="11.25">
      <c r="B592" s="205"/>
      <c r="C592" s="206"/>
      <c r="D592" s="207" t="s">
        <v>193</v>
      </c>
      <c r="E592" s="208" t="s">
        <v>1</v>
      </c>
      <c r="F592" s="209" t="s">
        <v>195</v>
      </c>
      <c r="G592" s="206"/>
      <c r="H592" s="208" t="s">
        <v>1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193</v>
      </c>
      <c r="AU592" s="215" t="s">
        <v>185</v>
      </c>
      <c r="AV592" s="13" t="s">
        <v>82</v>
      </c>
      <c r="AW592" s="13" t="s">
        <v>31</v>
      </c>
      <c r="AX592" s="13" t="s">
        <v>75</v>
      </c>
      <c r="AY592" s="215" t="s">
        <v>184</v>
      </c>
    </row>
    <row r="593" spans="2:51" s="13" customFormat="1" ht="11.25">
      <c r="B593" s="205"/>
      <c r="C593" s="206"/>
      <c r="D593" s="207" t="s">
        <v>193</v>
      </c>
      <c r="E593" s="208" t="s">
        <v>1</v>
      </c>
      <c r="F593" s="209" t="s">
        <v>651</v>
      </c>
      <c r="G593" s="206"/>
      <c r="H593" s="208" t="s">
        <v>1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193</v>
      </c>
      <c r="AU593" s="215" t="s">
        <v>185</v>
      </c>
      <c r="AV593" s="13" t="s">
        <v>82</v>
      </c>
      <c r="AW593" s="13" t="s">
        <v>31</v>
      </c>
      <c r="AX593" s="13" t="s">
        <v>75</v>
      </c>
      <c r="AY593" s="215" t="s">
        <v>184</v>
      </c>
    </row>
    <row r="594" spans="2:51" s="14" customFormat="1" ht="11.25">
      <c r="B594" s="216"/>
      <c r="C594" s="217"/>
      <c r="D594" s="207" t="s">
        <v>193</v>
      </c>
      <c r="E594" s="218" t="s">
        <v>1</v>
      </c>
      <c r="F594" s="219" t="s">
        <v>652</v>
      </c>
      <c r="G594" s="217"/>
      <c r="H594" s="220">
        <v>3.9449999999999998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193</v>
      </c>
      <c r="AU594" s="226" t="s">
        <v>185</v>
      </c>
      <c r="AV594" s="14" t="s">
        <v>84</v>
      </c>
      <c r="AW594" s="14" t="s">
        <v>31</v>
      </c>
      <c r="AX594" s="14" t="s">
        <v>75</v>
      </c>
      <c r="AY594" s="226" t="s">
        <v>184</v>
      </c>
    </row>
    <row r="595" spans="2:51" s="14" customFormat="1" ht="11.25">
      <c r="B595" s="216"/>
      <c r="C595" s="217"/>
      <c r="D595" s="207" t="s">
        <v>193</v>
      </c>
      <c r="E595" s="218" t="s">
        <v>1</v>
      </c>
      <c r="F595" s="219" t="s">
        <v>653</v>
      </c>
      <c r="G595" s="217"/>
      <c r="H595" s="220">
        <v>5.2190000000000003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193</v>
      </c>
      <c r="AU595" s="226" t="s">
        <v>185</v>
      </c>
      <c r="AV595" s="14" t="s">
        <v>84</v>
      </c>
      <c r="AW595" s="14" t="s">
        <v>31</v>
      </c>
      <c r="AX595" s="14" t="s">
        <v>75</v>
      </c>
      <c r="AY595" s="226" t="s">
        <v>184</v>
      </c>
    </row>
    <row r="596" spans="2:51" s="14" customFormat="1" ht="11.25">
      <c r="B596" s="216"/>
      <c r="C596" s="217"/>
      <c r="D596" s="207" t="s">
        <v>193</v>
      </c>
      <c r="E596" s="218" t="s">
        <v>1</v>
      </c>
      <c r="F596" s="219" t="s">
        <v>654</v>
      </c>
      <c r="G596" s="217"/>
      <c r="H596" s="220">
        <v>2.206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193</v>
      </c>
      <c r="AU596" s="226" t="s">
        <v>185</v>
      </c>
      <c r="AV596" s="14" t="s">
        <v>84</v>
      </c>
      <c r="AW596" s="14" t="s">
        <v>31</v>
      </c>
      <c r="AX596" s="14" t="s">
        <v>75</v>
      </c>
      <c r="AY596" s="226" t="s">
        <v>184</v>
      </c>
    </row>
    <row r="597" spans="2:51" s="14" customFormat="1" ht="11.25">
      <c r="B597" s="216"/>
      <c r="C597" s="217"/>
      <c r="D597" s="207" t="s">
        <v>193</v>
      </c>
      <c r="E597" s="218" t="s">
        <v>1</v>
      </c>
      <c r="F597" s="219" t="s">
        <v>655</v>
      </c>
      <c r="G597" s="217"/>
      <c r="H597" s="220">
        <v>1.036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193</v>
      </c>
      <c r="AU597" s="226" t="s">
        <v>185</v>
      </c>
      <c r="AV597" s="14" t="s">
        <v>84</v>
      </c>
      <c r="AW597" s="14" t="s">
        <v>31</v>
      </c>
      <c r="AX597" s="14" t="s">
        <v>75</v>
      </c>
      <c r="AY597" s="226" t="s">
        <v>184</v>
      </c>
    </row>
    <row r="598" spans="2:51" s="14" customFormat="1" ht="11.25">
      <c r="B598" s="216"/>
      <c r="C598" s="217"/>
      <c r="D598" s="207" t="s">
        <v>193</v>
      </c>
      <c r="E598" s="218" t="s">
        <v>1</v>
      </c>
      <c r="F598" s="219" t="s">
        <v>656</v>
      </c>
      <c r="G598" s="217"/>
      <c r="H598" s="220">
        <v>0.93799999999999994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193</v>
      </c>
      <c r="AU598" s="226" t="s">
        <v>185</v>
      </c>
      <c r="AV598" s="14" t="s">
        <v>84</v>
      </c>
      <c r="AW598" s="14" t="s">
        <v>31</v>
      </c>
      <c r="AX598" s="14" t="s">
        <v>75</v>
      </c>
      <c r="AY598" s="226" t="s">
        <v>184</v>
      </c>
    </row>
    <row r="599" spans="2:51" s="14" customFormat="1" ht="11.25">
      <c r="B599" s="216"/>
      <c r="C599" s="217"/>
      <c r="D599" s="207" t="s">
        <v>193</v>
      </c>
      <c r="E599" s="218" t="s">
        <v>1</v>
      </c>
      <c r="F599" s="219" t="s">
        <v>657</v>
      </c>
      <c r="G599" s="217"/>
      <c r="H599" s="220">
        <v>1.911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193</v>
      </c>
      <c r="AU599" s="226" t="s">
        <v>185</v>
      </c>
      <c r="AV599" s="14" t="s">
        <v>84</v>
      </c>
      <c r="AW599" s="14" t="s">
        <v>31</v>
      </c>
      <c r="AX599" s="14" t="s">
        <v>75</v>
      </c>
      <c r="AY599" s="226" t="s">
        <v>184</v>
      </c>
    </row>
    <row r="600" spans="2:51" s="14" customFormat="1" ht="22.5">
      <c r="B600" s="216"/>
      <c r="C600" s="217"/>
      <c r="D600" s="207" t="s">
        <v>193</v>
      </c>
      <c r="E600" s="218" t="s">
        <v>1</v>
      </c>
      <c r="F600" s="219" t="s">
        <v>658</v>
      </c>
      <c r="G600" s="217"/>
      <c r="H600" s="220">
        <v>0.30599999999999999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193</v>
      </c>
      <c r="AU600" s="226" t="s">
        <v>185</v>
      </c>
      <c r="AV600" s="14" t="s">
        <v>84</v>
      </c>
      <c r="AW600" s="14" t="s">
        <v>31</v>
      </c>
      <c r="AX600" s="14" t="s">
        <v>75</v>
      </c>
      <c r="AY600" s="226" t="s">
        <v>184</v>
      </c>
    </row>
    <row r="601" spans="2:51" s="14" customFormat="1" ht="11.25">
      <c r="B601" s="216"/>
      <c r="C601" s="217"/>
      <c r="D601" s="207" t="s">
        <v>193</v>
      </c>
      <c r="E601" s="218" t="s">
        <v>1</v>
      </c>
      <c r="F601" s="219" t="s">
        <v>659</v>
      </c>
      <c r="G601" s="217"/>
      <c r="H601" s="220">
        <v>1.4139999999999999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193</v>
      </c>
      <c r="AU601" s="226" t="s">
        <v>185</v>
      </c>
      <c r="AV601" s="14" t="s">
        <v>84</v>
      </c>
      <c r="AW601" s="14" t="s">
        <v>31</v>
      </c>
      <c r="AX601" s="14" t="s">
        <v>75</v>
      </c>
      <c r="AY601" s="226" t="s">
        <v>184</v>
      </c>
    </row>
    <row r="602" spans="2:51" s="14" customFormat="1" ht="11.25">
      <c r="B602" s="216"/>
      <c r="C602" s="217"/>
      <c r="D602" s="207" t="s">
        <v>193</v>
      </c>
      <c r="E602" s="218" t="s">
        <v>1</v>
      </c>
      <c r="F602" s="219" t="s">
        <v>660</v>
      </c>
      <c r="G602" s="217"/>
      <c r="H602" s="220">
        <v>0.27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193</v>
      </c>
      <c r="AU602" s="226" t="s">
        <v>185</v>
      </c>
      <c r="AV602" s="14" t="s">
        <v>84</v>
      </c>
      <c r="AW602" s="14" t="s">
        <v>31</v>
      </c>
      <c r="AX602" s="14" t="s">
        <v>75</v>
      </c>
      <c r="AY602" s="226" t="s">
        <v>184</v>
      </c>
    </row>
    <row r="603" spans="2:51" s="14" customFormat="1" ht="11.25">
      <c r="B603" s="216"/>
      <c r="C603" s="217"/>
      <c r="D603" s="207" t="s">
        <v>193</v>
      </c>
      <c r="E603" s="218" t="s">
        <v>1</v>
      </c>
      <c r="F603" s="219" t="s">
        <v>661</v>
      </c>
      <c r="G603" s="217"/>
      <c r="H603" s="220">
        <v>1.6659999999999999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193</v>
      </c>
      <c r="AU603" s="226" t="s">
        <v>185</v>
      </c>
      <c r="AV603" s="14" t="s">
        <v>84</v>
      </c>
      <c r="AW603" s="14" t="s">
        <v>31</v>
      </c>
      <c r="AX603" s="14" t="s">
        <v>75</v>
      </c>
      <c r="AY603" s="226" t="s">
        <v>184</v>
      </c>
    </row>
    <row r="604" spans="2:51" s="14" customFormat="1" ht="11.25">
      <c r="B604" s="216"/>
      <c r="C604" s="217"/>
      <c r="D604" s="207" t="s">
        <v>193</v>
      </c>
      <c r="E604" s="218" t="s">
        <v>1</v>
      </c>
      <c r="F604" s="219" t="s">
        <v>662</v>
      </c>
      <c r="G604" s="217"/>
      <c r="H604" s="220">
        <v>0.29799999999999999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193</v>
      </c>
      <c r="AU604" s="226" t="s">
        <v>185</v>
      </c>
      <c r="AV604" s="14" t="s">
        <v>84</v>
      </c>
      <c r="AW604" s="14" t="s">
        <v>31</v>
      </c>
      <c r="AX604" s="14" t="s">
        <v>75</v>
      </c>
      <c r="AY604" s="226" t="s">
        <v>184</v>
      </c>
    </row>
    <row r="605" spans="2:51" s="14" customFormat="1" ht="11.25">
      <c r="B605" s="216"/>
      <c r="C605" s="217"/>
      <c r="D605" s="207" t="s">
        <v>193</v>
      </c>
      <c r="E605" s="218" t="s">
        <v>1</v>
      </c>
      <c r="F605" s="219" t="s">
        <v>663</v>
      </c>
      <c r="G605" s="217"/>
      <c r="H605" s="220">
        <v>2.016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193</v>
      </c>
      <c r="AU605" s="226" t="s">
        <v>185</v>
      </c>
      <c r="AV605" s="14" t="s">
        <v>84</v>
      </c>
      <c r="AW605" s="14" t="s">
        <v>31</v>
      </c>
      <c r="AX605" s="14" t="s">
        <v>75</v>
      </c>
      <c r="AY605" s="226" t="s">
        <v>184</v>
      </c>
    </row>
    <row r="606" spans="2:51" s="14" customFormat="1" ht="11.25">
      <c r="B606" s="216"/>
      <c r="C606" s="217"/>
      <c r="D606" s="207" t="s">
        <v>193</v>
      </c>
      <c r="E606" s="218" t="s">
        <v>1</v>
      </c>
      <c r="F606" s="219" t="s">
        <v>664</v>
      </c>
      <c r="G606" s="217"/>
      <c r="H606" s="220">
        <v>1.0860000000000001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193</v>
      </c>
      <c r="AU606" s="226" t="s">
        <v>185</v>
      </c>
      <c r="AV606" s="14" t="s">
        <v>84</v>
      </c>
      <c r="AW606" s="14" t="s">
        <v>31</v>
      </c>
      <c r="AX606" s="14" t="s">
        <v>75</v>
      </c>
      <c r="AY606" s="226" t="s">
        <v>184</v>
      </c>
    </row>
    <row r="607" spans="2:51" s="14" customFormat="1" ht="11.25">
      <c r="B607" s="216"/>
      <c r="C607" s="217"/>
      <c r="D607" s="207" t="s">
        <v>193</v>
      </c>
      <c r="E607" s="218" t="s">
        <v>1</v>
      </c>
      <c r="F607" s="219" t="s">
        <v>665</v>
      </c>
      <c r="G607" s="217"/>
      <c r="H607" s="220">
        <v>1.0720000000000001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193</v>
      </c>
      <c r="AU607" s="226" t="s">
        <v>185</v>
      </c>
      <c r="AV607" s="14" t="s">
        <v>84</v>
      </c>
      <c r="AW607" s="14" t="s">
        <v>31</v>
      </c>
      <c r="AX607" s="14" t="s">
        <v>75</v>
      </c>
      <c r="AY607" s="226" t="s">
        <v>184</v>
      </c>
    </row>
    <row r="608" spans="2:51" s="14" customFormat="1" ht="11.25">
      <c r="B608" s="216"/>
      <c r="C608" s="217"/>
      <c r="D608" s="207" t="s">
        <v>193</v>
      </c>
      <c r="E608" s="218" t="s">
        <v>1</v>
      </c>
      <c r="F608" s="219" t="s">
        <v>666</v>
      </c>
      <c r="G608" s="217"/>
      <c r="H608" s="220">
        <v>2.206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193</v>
      </c>
      <c r="AU608" s="226" t="s">
        <v>185</v>
      </c>
      <c r="AV608" s="14" t="s">
        <v>84</v>
      </c>
      <c r="AW608" s="14" t="s">
        <v>31</v>
      </c>
      <c r="AX608" s="14" t="s">
        <v>75</v>
      </c>
      <c r="AY608" s="226" t="s">
        <v>184</v>
      </c>
    </row>
    <row r="609" spans="2:51" s="14" customFormat="1" ht="11.25">
      <c r="B609" s="216"/>
      <c r="C609" s="217"/>
      <c r="D609" s="207" t="s">
        <v>193</v>
      </c>
      <c r="E609" s="218" t="s">
        <v>1</v>
      </c>
      <c r="F609" s="219" t="s">
        <v>667</v>
      </c>
      <c r="G609" s="217"/>
      <c r="H609" s="220">
        <v>2.2200000000000002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193</v>
      </c>
      <c r="AU609" s="226" t="s">
        <v>185</v>
      </c>
      <c r="AV609" s="14" t="s">
        <v>84</v>
      </c>
      <c r="AW609" s="14" t="s">
        <v>31</v>
      </c>
      <c r="AX609" s="14" t="s">
        <v>75</v>
      </c>
      <c r="AY609" s="226" t="s">
        <v>184</v>
      </c>
    </row>
    <row r="610" spans="2:51" s="14" customFormat="1" ht="11.25">
      <c r="B610" s="216"/>
      <c r="C610" s="217"/>
      <c r="D610" s="207" t="s">
        <v>193</v>
      </c>
      <c r="E610" s="218" t="s">
        <v>1</v>
      </c>
      <c r="F610" s="219" t="s">
        <v>668</v>
      </c>
      <c r="G610" s="217"/>
      <c r="H610" s="220">
        <v>0.29799999999999999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193</v>
      </c>
      <c r="AU610" s="226" t="s">
        <v>185</v>
      </c>
      <c r="AV610" s="14" t="s">
        <v>84</v>
      </c>
      <c r="AW610" s="14" t="s">
        <v>31</v>
      </c>
      <c r="AX610" s="14" t="s">
        <v>75</v>
      </c>
      <c r="AY610" s="226" t="s">
        <v>184</v>
      </c>
    </row>
    <row r="611" spans="2:51" s="14" customFormat="1" ht="11.25">
      <c r="B611" s="216"/>
      <c r="C611" s="217"/>
      <c r="D611" s="207" t="s">
        <v>193</v>
      </c>
      <c r="E611" s="218" t="s">
        <v>1</v>
      </c>
      <c r="F611" s="219" t="s">
        <v>669</v>
      </c>
      <c r="G611" s="217"/>
      <c r="H611" s="220">
        <v>2.016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193</v>
      </c>
      <c r="AU611" s="226" t="s">
        <v>185</v>
      </c>
      <c r="AV611" s="14" t="s">
        <v>84</v>
      </c>
      <c r="AW611" s="14" t="s">
        <v>31</v>
      </c>
      <c r="AX611" s="14" t="s">
        <v>75</v>
      </c>
      <c r="AY611" s="226" t="s">
        <v>184</v>
      </c>
    </row>
    <row r="612" spans="2:51" s="14" customFormat="1" ht="11.25">
      <c r="B612" s="216"/>
      <c r="C612" s="217"/>
      <c r="D612" s="207" t="s">
        <v>193</v>
      </c>
      <c r="E612" s="218" t="s">
        <v>1</v>
      </c>
      <c r="F612" s="219" t="s">
        <v>670</v>
      </c>
      <c r="G612" s="217"/>
      <c r="H612" s="220">
        <v>0.25800000000000001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193</v>
      </c>
      <c r="AU612" s="226" t="s">
        <v>185</v>
      </c>
      <c r="AV612" s="14" t="s">
        <v>84</v>
      </c>
      <c r="AW612" s="14" t="s">
        <v>31</v>
      </c>
      <c r="AX612" s="14" t="s">
        <v>75</v>
      </c>
      <c r="AY612" s="226" t="s">
        <v>184</v>
      </c>
    </row>
    <row r="613" spans="2:51" s="14" customFormat="1" ht="11.25">
      <c r="B613" s="216"/>
      <c r="C613" s="217"/>
      <c r="D613" s="207" t="s">
        <v>193</v>
      </c>
      <c r="E613" s="218" t="s">
        <v>1</v>
      </c>
      <c r="F613" s="219" t="s">
        <v>671</v>
      </c>
      <c r="G613" s="217"/>
      <c r="H613" s="220">
        <v>1.673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193</v>
      </c>
      <c r="AU613" s="226" t="s">
        <v>185</v>
      </c>
      <c r="AV613" s="14" t="s">
        <v>84</v>
      </c>
      <c r="AW613" s="14" t="s">
        <v>31</v>
      </c>
      <c r="AX613" s="14" t="s">
        <v>75</v>
      </c>
      <c r="AY613" s="226" t="s">
        <v>184</v>
      </c>
    </row>
    <row r="614" spans="2:51" s="14" customFormat="1" ht="11.25">
      <c r="B614" s="216"/>
      <c r="C614" s="217"/>
      <c r="D614" s="207" t="s">
        <v>193</v>
      </c>
      <c r="E614" s="218" t="s">
        <v>1</v>
      </c>
      <c r="F614" s="219" t="s">
        <v>672</v>
      </c>
      <c r="G614" s="217"/>
      <c r="H614" s="220">
        <v>0.27900000000000003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193</v>
      </c>
      <c r="AU614" s="226" t="s">
        <v>185</v>
      </c>
      <c r="AV614" s="14" t="s">
        <v>84</v>
      </c>
      <c r="AW614" s="14" t="s">
        <v>31</v>
      </c>
      <c r="AX614" s="14" t="s">
        <v>75</v>
      </c>
      <c r="AY614" s="226" t="s">
        <v>184</v>
      </c>
    </row>
    <row r="615" spans="2:51" s="14" customFormat="1" ht="11.25">
      <c r="B615" s="216"/>
      <c r="C615" s="217"/>
      <c r="D615" s="207" t="s">
        <v>193</v>
      </c>
      <c r="E615" s="218" t="s">
        <v>1</v>
      </c>
      <c r="F615" s="219" t="s">
        <v>673</v>
      </c>
      <c r="G615" s="217"/>
      <c r="H615" s="220">
        <v>1.673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193</v>
      </c>
      <c r="AU615" s="226" t="s">
        <v>185</v>
      </c>
      <c r="AV615" s="14" t="s">
        <v>84</v>
      </c>
      <c r="AW615" s="14" t="s">
        <v>31</v>
      </c>
      <c r="AX615" s="14" t="s">
        <v>75</v>
      </c>
      <c r="AY615" s="226" t="s">
        <v>184</v>
      </c>
    </row>
    <row r="616" spans="2:51" s="14" customFormat="1" ht="11.25">
      <c r="B616" s="216"/>
      <c r="C616" s="217"/>
      <c r="D616" s="207" t="s">
        <v>193</v>
      </c>
      <c r="E616" s="218" t="s">
        <v>1</v>
      </c>
      <c r="F616" s="219" t="s">
        <v>674</v>
      </c>
      <c r="G616" s="217"/>
      <c r="H616" s="220">
        <v>1.8029999999999999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193</v>
      </c>
      <c r="AU616" s="226" t="s">
        <v>185</v>
      </c>
      <c r="AV616" s="14" t="s">
        <v>84</v>
      </c>
      <c r="AW616" s="14" t="s">
        <v>31</v>
      </c>
      <c r="AX616" s="14" t="s">
        <v>75</v>
      </c>
      <c r="AY616" s="226" t="s">
        <v>184</v>
      </c>
    </row>
    <row r="617" spans="2:51" s="14" customFormat="1" ht="11.25">
      <c r="B617" s="216"/>
      <c r="C617" s="217"/>
      <c r="D617" s="207" t="s">
        <v>193</v>
      </c>
      <c r="E617" s="218" t="s">
        <v>1</v>
      </c>
      <c r="F617" s="219" t="s">
        <v>675</v>
      </c>
      <c r="G617" s="217"/>
      <c r="H617" s="220">
        <v>1.8240000000000001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193</v>
      </c>
      <c r="AU617" s="226" t="s">
        <v>185</v>
      </c>
      <c r="AV617" s="14" t="s">
        <v>84</v>
      </c>
      <c r="AW617" s="14" t="s">
        <v>31</v>
      </c>
      <c r="AX617" s="14" t="s">
        <v>75</v>
      </c>
      <c r="AY617" s="226" t="s">
        <v>184</v>
      </c>
    </row>
    <row r="618" spans="2:51" s="14" customFormat="1" ht="11.25">
      <c r="B618" s="216"/>
      <c r="C618" s="217"/>
      <c r="D618" s="207" t="s">
        <v>193</v>
      </c>
      <c r="E618" s="218" t="s">
        <v>1</v>
      </c>
      <c r="F618" s="219" t="s">
        <v>676</v>
      </c>
      <c r="G618" s="217"/>
      <c r="H618" s="220">
        <v>1.0409999999999999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193</v>
      </c>
      <c r="AU618" s="226" t="s">
        <v>185</v>
      </c>
      <c r="AV618" s="14" t="s">
        <v>84</v>
      </c>
      <c r="AW618" s="14" t="s">
        <v>31</v>
      </c>
      <c r="AX618" s="14" t="s">
        <v>75</v>
      </c>
      <c r="AY618" s="226" t="s">
        <v>184</v>
      </c>
    </row>
    <row r="619" spans="2:51" s="14" customFormat="1" ht="11.25">
      <c r="B619" s="216"/>
      <c r="C619" s="217"/>
      <c r="D619" s="207" t="s">
        <v>193</v>
      </c>
      <c r="E619" s="218" t="s">
        <v>1</v>
      </c>
      <c r="F619" s="219" t="s">
        <v>677</v>
      </c>
      <c r="G619" s="217"/>
      <c r="H619" s="220">
        <v>0.95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193</v>
      </c>
      <c r="AU619" s="226" t="s">
        <v>185</v>
      </c>
      <c r="AV619" s="14" t="s">
        <v>84</v>
      </c>
      <c r="AW619" s="14" t="s">
        <v>31</v>
      </c>
      <c r="AX619" s="14" t="s">
        <v>75</v>
      </c>
      <c r="AY619" s="226" t="s">
        <v>184</v>
      </c>
    </row>
    <row r="620" spans="2:51" s="14" customFormat="1" ht="11.25">
      <c r="B620" s="216"/>
      <c r="C620" s="217"/>
      <c r="D620" s="207" t="s">
        <v>193</v>
      </c>
      <c r="E620" s="218" t="s">
        <v>1</v>
      </c>
      <c r="F620" s="219" t="s">
        <v>678</v>
      </c>
      <c r="G620" s="217"/>
      <c r="H620" s="220">
        <v>3.758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193</v>
      </c>
      <c r="AU620" s="226" t="s">
        <v>185</v>
      </c>
      <c r="AV620" s="14" t="s">
        <v>84</v>
      </c>
      <c r="AW620" s="14" t="s">
        <v>31</v>
      </c>
      <c r="AX620" s="14" t="s">
        <v>75</v>
      </c>
      <c r="AY620" s="226" t="s">
        <v>184</v>
      </c>
    </row>
    <row r="621" spans="2:51" s="14" customFormat="1" ht="11.25">
      <c r="B621" s="216"/>
      <c r="C621" s="217"/>
      <c r="D621" s="207" t="s">
        <v>193</v>
      </c>
      <c r="E621" s="218" t="s">
        <v>1</v>
      </c>
      <c r="F621" s="219" t="s">
        <v>679</v>
      </c>
      <c r="G621" s="217"/>
      <c r="H621" s="220">
        <v>0.158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193</v>
      </c>
      <c r="AU621" s="226" t="s">
        <v>185</v>
      </c>
      <c r="AV621" s="14" t="s">
        <v>84</v>
      </c>
      <c r="AW621" s="14" t="s">
        <v>31</v>
      </c>
      <c r="AX621" s="14" t="s">
        <v>75</v>
      </c>
      <c r="AY621" s="226" t="s">
        <v>184</v>
      </c>
    </row>
    <row r="622" spans="2:51" s="13" customFormat="1" ht="11.25">
      <c r="B622" s="205"/>
      <c r="C622" s="206"/>
      <c r="D622" s="207" t="s">
        <v>193</v>
      </c>
      <c r="E622" s="208" t="s">
        <v>1</v>
      </c>
      <c r="F622" s="209" t="s">
        <v>195</v>
      </c>
      <c r="G622" s="206"/>
      <c r="H622" s="208" t="s">
        <v>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193</v>
      </c>
      <c r="AU622" s="215" t="s">
        <v>185</v>
      </c>
      <c r="AV622" s="13" t="s">
        <v>82</v>
      </c>
      <c r="AW622" s="13" t="s">
        <v>31</v>
      </c>
      <c r="AX622" s="13" t="s">
        <v>75</v>
      </c>
      <c r="AY622" s="215" t="s">
        <v>184</v>
      </c>
    </row>
    <row r="623" spans="2:51" s="13" customFormat="1" ht="11.25">
      <c r="B623" s="205"/>
      <c r="C623" s="206"/>
      <c r="D623" s="207" t="s">
        <v>193</v>
      </c>
      <c r="E623" s="208" t="s">
        <v>1</v>
      </c>
      <c r="F623" s="209" t="s">
        <v>680</v>
      </c>
      <c r="G623" s="206"/>
      <c r="H623" s="208" t="s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193</v>
      </c>
      <c r="AU623" s="215" t="s">
        <v>185</v>
      </c>
      <c r="AV623" s="13" t="s">
        <v>82</v>
      </c>
      <c r="AW623" s="13" t="s">
        <v>31</v>
      </c>
      <c r="AX623" s="13" t="s">
        <v>75</v>
      </c>
      <c r="AY623" s="215" t="s">
        <v>184</v>
      </c>
    </row>
    <row r="624" spans="2:51" s="14" customFormat="1" ht="11.25">
      <c r="B624" s="216"/>
      <c r="C624" s="217"/>
      <c r="D624" s="207" t="s">
        <v>193</v>
      </c>
      <c r="E624" s="218" t="s">
        <v>1</v>
      </c>
      <c r="F624" s="219" t="s">
        <v>681</v>
      </c>
      <c r="G624" s="217"/>
      <c r="H624" s="220">
        <v>0.13700000000000001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193</v>
      </c>
      <c r="AU624" s="226" t="s">
        <v>185</v>
      </c>
      <c r="AV624" s="14" t="s">
        <v>84</v>
      </c>
      <c r="AW624" s="14" t="s">
        <v>31</v>
      </c>
      <c r="AX624" s="14" t="s">
        <v>75</v>
      </c>
      <c r="AY624" s="226" t="s">
        <v>184</v>
      </c>
    </row>
    <row r="625" spans="2:51" s="14" customFormat="1" ht="11.25">
      <c r="B625" s="216"/>
      <c r="C625" s="217"/>
      <c r="D625" s="207" t="s">
        <v>193</v>
      </c>
      <c r="E625" s="218" t="s">
        <v>1</v>
      </c>
      <c r="F625" s="219" t="s">
        <v>682</v>
      </c>
      <c r="G625" s="217"/>
      <c r="H625" s="220">
        <v>0.13600000000000001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193</v>
      </c>
      <c r="AU625" s="226" t="s">
        <v>185</v>
      </c>
      <c r="AV625" s="14" t="s">
        <v>84</v>
      </c>
      <c r="AW625" s="14" t="s">
        <v>31</v>
      </c>
      <c r="AX625" s="14" t="s">
        <v>75</v>
      </c>
      <c r="AY625" s="226" t="s">
        <v>184</v>
      </c>
    </row>
    <row r="626" spans="2:51" s="14" customFormat="1" ht="11.25">
      <c r="B626" s="216"/>
      <c r="C626" s="217"/>
      <c r="D626" s="207" t="s">
        <v>193</v>
      </c>
      <c r="E626" s="218" t="s">
        <v>1</v>
      </c>
      <c r="F626" s="219" t="s">
        <v>683</v>
      </c>
      <c r="G626" s="217"/>
      <c r="H626" s="220">
        <v>0.108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193</v>
      </c>
      <c r="AU626" s="226" t="s">
        <v>185</v>
      </c>
      <c r="AV626" s="14" t="s">
        <v>84</v>
      </c>
      <c r="AW626" s="14" t="s">
        <v>31</v>
      </c>
      <c r="AX626" s="14" t="s">
        <v>75</v>
      </c>
      <c r="AY626" s="226" t="s">
        <v>184</v>
      </c>
    </row>
    <row r="627" spans="2:51" s="14" customFormat="1" ht="11.25">
      <c r="B627" s="216"/>
      <c r="C627" s="217"/>
      <c r="D627" s="207" t="s">
        <v>193</v>
      </c>
      <c r="E627" s="218" t="s">
        <v>1</v>
      </c>
      <c r="F627" s="219" t="s">
        <v>684</v>
      </c>
      <c r="G627" s="217"/>
      <c r="H627" s="220">
        <v>0.13600000000000001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193</v>
      </c>
      <c r="AU627" s="226" t="s">
        <v>185</v>
      </c>
      <c r="AV627" s="14" t="s">
        <v>84</v>
      </c>
      <c r="AW627" s="14" t="s">
        <v>31</v>
      </c>
      <c r="AX627" s="14" t="s">
        <v>75</v>
      </c>
      <c r="AY627" s="226" t="s">
        <v>184</v>
      </c>
    </row>
    <row r="628" spans="2:51" s="14" customFormat="1" ht="11.25">
      <c r="B628" s="216"/>
      <c r="C628" s="217"/>
      <c r="D628" s="207" t="s">
        <v>193</v>
      </c>
      <c r="E628" s="218" t="s">
        <v>1</v>
      </c>
      <c r="F628" s="219" t="s">
        <v>685</v>
      </c>
      <c r="G628" s="217"/>
      <c r="H628" s="220">
        <v>0.108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193</v>
      </c>
      <c r="AU628" s="226" t="s">
        <v>185</v>
      </c>
      <c r="AV628" s="14" t="s">
        <v>84</v>
      </c>
      <c r="AW628" s="14" t="s">
        <v>31</v>
      </c>
      <c r="AX628" s="14" t="s">
        <v>75</v>
      </c>
      <c r="AY628" s="226" t="s">
        <v>184</v>
      </c>
    </row>
    <row r="629" spans="2:51" s="14" customFormat="1" ht="11.25">
      <c r="B629" s="216"/>
      <c r="C629" s="217"/>
      <c r="D629" s="207" t="s">
        <v>193</v>
      </c>
      <c r="E629" s="218" t="s">
        <v>1</v>
      </c>
      <c r="F629" s="219" t="s">
        <v>686</v>
      </c>
      <c r="G629" s="217"/>
      <c r="H629" s="220">
        <v>0.20100000000000001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193</v>
      </c>
      <c r="AU629" s="226" t="s">
        <v>185</v>
      </c>
      <c r="AV629" s="14" t="s">
        <v>84</v>
      </c>
      <c r="AW629" s="14" t="s">
        <v>31</v>
      </c>
      <c r="AX629" s="14" t="s">
        <v>75</v>
      </c>
      <c r="AY629" s="226" t="s">
        <v>184</v>
      </c>
    </row>
    <row r="630" spans="2:51" s="14" customFormat="1" ht="11.25">
      <c r="B630" s="216"/>
      <c r="C630" s="217"/>
      <c r="D630" s="207" t="s">
        <v>193</v>
      </c>
      <c r="E630" s="218" t="s">
        <v>1</v>
      </c>
      <c r="F630" s="219" t="s">
        <v>687</v>
      </c>
      <c r="G630" s="217"/>
      <c r="H630" s="220">
        <v>0.122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193</v>
      </c>
      <c r="AU630" s="226" t="s">
        <v>185</v>
      </c>
      <c r="AV630" s="14" t="s">
        <v>84</v>
      </c>
      <c r="AW630" s="14" t="s">
        <v>31</v>
      </c>
      <c r="AX630" s="14" t="s">
        <v>75</v>
      </c>
      <c r="AY630" s="226" t="s">
        <v>184</v>
      </c>
    </row>
    <row r="631" spans="2:51" s="14" customFormat="1" ht="11.25">
      <c r="B631" s="216"/>
      <c r="C631" s="217"/>
      <c r="D631" s="207" t="s">
        <v>193</v>
      </c>
      <c r="E631" s="218" t="s">
        <v>1</v>
      </c>
      <c r="F631" s="219" t="s">
        <v>688</v>
      </c>
      <c r="G631" s="217"/>
      <c r="H631" s="220">
        <v>0.108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193</v>
      </c>
      <c r="AU631" s="226" t="s">
        <v>185</v>
      </c>
      <c r="AV631" s="14" t="s">
        <v>84</v>
      </c>
      <c r="AW631" s="14" t="s">
        <v>31</v>
      </c>
      <c r="AX631" s="14" t="s">
        <v>75</v>
      </c>
      <c r="AY631" s="226" t="s">
        <v>184</v>
      </c>
    </row>
    <row r="632" spans="2:51" s="14" customFormat="1" ht="11.25">
      <c r="B632" s="216"/>
      <c r="C632" s="217"/>
      <c r="D632" s="207" t="s">
        <v>193</v>
      </c>
      <c r="E632" s="218" t="s">
        <v>1</v>
      </c>
      <c r="F632" s="219" t="s">
        <v>689</v>
      </c>
      <c r="G632" s="217"/>
      <c r="H632" s="220">
        <v>0.11600000000000001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193</v>
      </c>
      <c r="AU632" s="226" t="s">
        <v>185</v>
      </c>
      <c r="AV632" s="14" t="s">
        <v>84</v>
      </c>
      <c r="AW632" s="14" t="s">
        <v>31</v>
      </c>
      <c r="AX632" s="14" t="s">
        <v>75</v>
      </c>
      <c r="AY632" s="226" t="s">
        <v>184</v>
      </c>
    </row>
    <row r="633" spans="2:51" s="14" customFormat="1" ht="11.25">
      <c r="B633" s="216"/>
      <c r="C633" s="217"/>
      <c r="D633" s="207" t="s">
        <v>193</v>
      </c>
      <c r="E633" s="218" t="s">
        <v>1</v>
      </c>
      <c r="F633" s="219" t="s">
        <v>690</v>
      </c>
      <c r="G633" s="217"/>
      <c r="H633" s="220">
        <v>0.10100000000000001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193</v>
      </c>
      <c r="AU633" s="226" t="s">
        <v>185</v>
      </c>
      <c r="AV633" s="14" t="s">
        <v>84</v>
      </c>
      <c r="AW633" s="14" t="s">
        <v>31</v>
      </c>
      <c r="AX633" s="14" t="s">
        <v>75</v>
      </c>
      <c r="AY633" s="226" t="s">
        <v>184</v>
      </c>
    </row>
    <row r="634" spans="2:51" s="14" customFormat="1" ht="11.25">
      <c r="B634" s="216"/>
      <c r="C634" s="217"/>
      <c r="D634" s="207" t="s">
        <v>193</v>
      </c>
      <c r="E634" s="218" t="s">
        <v>1</v>
      </c>
      <c r="F634" s="219" t="s">
        <v>691</v>
      </c>
      <c r="G634" s="217"/>
      <c r="H634" s="220">
        <v>0.10100000000000001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193</v>
      </c>
      <c r="AU634" s="226" t="s">
        <v>185</v>
      </c>
      <c r="AV634" s="14" t="s">
        <v>84</v>
      </c>
      <c r="AW634" s="14" t="s">
        <v>31</v>
      </c>
      <c r="AX634" s="14" t="s">
        <v>75</v>
      </c>
      <c r="AY634" s="226" t="s">
        <v>184</v>
      </c>
    </row>
    <row r="635" spans="2:51" s="14" customFormat="1" ht="11.25">
      <c r="B635" s="216"/>
      <c r="C635" s="217"/>
      <c r="D635" s="207" t="s">
        <v>193</v>
      </c>
      <c r="E635" s="218" t="s">
        <v>1</v>
      </c>
      <c r="F635" s="219" t="s">
        <v>692</v>
      </c>
      <c r="G635" s="217"/>
      <c r="H635" s="220">
        <v>0.20100000000000001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193</v>
      </c>
      <c r="AU635" s="226" t="s">
        <v>185</v>
      </c>
      <c r="AV635" s="14" t="s">
        <v>84</v>
      </c>
      <c r="AW635" s="14" t="s">
        <v>31</v>
      </c>
      <c r="AX635" s="14" t="s">
        <v>75</v>
      </c>
      <c r="AY635" s="226" t="s">
        <v>184</v>
      </c>
    </row>
    <row r="636" spans="2:51" s="14" customFormat="1" ht="11.25">
      <c r="B636" s="216"/>
      <c r="C636" s="217"/>
      <c r="D636" s="207" t="s">
        <v>193</v>
      </c>
      <c r="E636" s="218" t="s">
        <v>1</v>
      </c>
      <c r="F636" s="219" t="s">
        <v>693</v>
      </c>
      <c r="G636" s="217"/>
      <c r="H636" s="220">
        <v>0.122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193</v>
      </c>
      <c r="AU636" s="226" t="s">
        <v>185</v>
      </c>
      <c r="AV636" s="14" t="s">
        <v>84</v>
      </c>
      <c r="AW636" s="14" t="s">
        <v>31</v>
      </c>
      <c r="AX636" s="14" t="s">
        <v>75</v>
      </c>
      <c r="AY636" s="226" t="s">
        <v>184</v>
      </c>
    </row>
    <row r="637" spans="2:51" s="14" customFormat="1" ht="11.25">
      <c r="B637" s="216"/>
      <c r="C637" s="217"/>
      <c r="D637" s="207" t="s">
        <v>193</v>
      </c>
      <c r="E637" s="218" t="s">
        <v>1</v>
      </c>
      <c r="F637" s="219" t="s">
        <v>694</v>
      </c>
      <c r="G637" s="217"/>
      <c r="H637" s="220">
        <v>0.13600000000000001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193</v>
      </c>
      <c r="AU637" s="226" t="s">
        <v>185</v>
      </c>
      <c r="AV637" s="14" t="s">
        <v>84</v>
      </c>
      <c r="AW637" s="14" t="s">
        <v>31</v>
      </c>
      <c r="AX637" s="14" t="s">
        <v>75</v>
      </c>
      <c r="AY637" s="226" t="s">
        <v>184</v>
      </c>
    </row>
    <row r="638" spans="2:51" s="14" customFormat="1" ht="11.25">
      <c r="B638" s="216"/>
      <c r="C638" s="217"/>
      <c r="D638" s="207" t="s">
        <v>193</v>
      </c>
      <c r="E638" s="218" t="s">
        <v>1</v>
      </c>
      <c r="F638" s="219" t="s">
        <v>695</v>
      </c>
      <c r="G638" s="217"/>
      <c r="H638" s="220">
        <v>0.108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193</v>
      </c>
      <c r="AU638" s="226" t="s">
        <v>185</v>
      </c>
      <c r="AV638" s="14" t="s">
        <v>84</v>
      </c>
      <c r="AW638" s="14" t="s">
        <v>31</v>
      </c>
      <c r="AX638" s="14" t="s">
        <v>75</v>
      </c>
      <c r="AY638" s="226" t="s">
        <v>184</v>
      </c>
    </row>
    <row r="639" spans="2:51" s="14" customFormat="1" ht="11.25">
      <c r="B639" s="216"/>
      <c r="C639" s="217"/>
      <c r="D639" s="207" t="s">
        <v>193</v>
      </c>
      <c r="E639" s="218" t="s">
        <v>1</v>
      </c>
      <c r="F639" s="219" t="s">
        <v>696</v>
      </c>
      <c r="G639" s="217"/>
      <c r="H639" s="220">
        <v>0.16600000000000001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193</v>
      </c>
      <c r="AU639" s="226" t="s">
        <v>185</v>
      </c>
      <c r="AV639" s="14" t="s">
        <v>84</v>
      </c>
      <c r="AW639" s="14" t="s">
        <v>31</v>
      </c>
      <c r="AX639" s="14" t="s">
        <v>75</v>
      </c>
      <c r="AY639" s="226" t="s">
        <v>184</v>
      </c>
    </row>
    <row r="640" spans="2:51" s="13" customFormat="1" ht="11.25">
      <c r="B640" s="205"/>
      <c r="C640" s="206"/>
      <c r="D640" s="207" t="s">
        <v>193</v>
      </c>
      <c r="E640" s="208" t="s">
        <v>1</v>
      </c>
      <c r="F640" s="209" t="s">
        <v>195</v>
      </c>
      <c r="G640" s="206"/>
      <c r="H640" s="208" t="s">
        <v>1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193</v>
      </c>
      <c r="AU640" s="215" t="s">
        <v>185</v>
      </c>
      <c r="AV640" s="13" t="s">
        <v>82</v>
      </c>
      <c r="AW640" s="13" t="s">
        <v>31</v>
      </c>
      <c r="AX640" s="13" t="s">
        <v>75</v>
      </c>
      <c r="AY640" s="215" t="s">
        <v>184</v>
      </c>
    </row>
    <row r="641" spans="2:51" s="13" customFormat="1" ht="11.25">
      <c r="B641" s="205"/>
      <c r="C641" s="206"/>
      <c r="D641" s="207" t="s">
        <v>193</v>
      </c>
      <c r="E641" s="208" t="s">
        <v>1</v>
      </c>
      <c r="F641" s="209" t="s">
        <v>697</v>
      </c>
      <c r="G641" s="206"/>
      <c r="H641" s="208" t="s">
        <v>1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193</v>
      </c>
      <c r="AU641" s="215" t="s">
        <v>185</v>
      </c>
      <c r="AV641" s="13" t="s">
        <v>82</v>
      </c>
      <c r="AW641" s="13" t="s">
        <v>31</v>
      </c>
      <c r="AX641" s="13" t="s">
        <v>75</v>
      </c>
      <c r="AY641" s="215" t="s">
        <v>184</v>
      </c>
    </row>
    <row r="642" spans="2:51" s="14" customFormat="1" ht="11.25">
      <c r="B642" s="216"/>
      <c r="C642" s="217"/>
      <c r="D642" s="207" t="s">
        <v>193</v>
      </c>
      <c r="E642" s="218" t="s">
        <v>1</v>
      </c>
      <c r="F642" s="219" t="s">
        <v>698</v>
      </c>
      <c r="G642" s="217"/>
      <c r="H642" s="220">
        <v>0.28699999999999998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193</v>
      </c>
      <c r="AU642" s="226" t="s">
        <v>185</v>
      </c>
      <c r="AV642" s="14" t="s">
        <v>84</v>
      </c>
      <c r="AW642" s="14" t="s">
        <v>31</v>
      </c>
      <c r="AX642" s="14" t="s">
        <v>75</v>
      </c>
      <c r="AY642" s="226" t="s">
        <v>184</v>
      </c>
    </row>
    <row r="643" spans="2:51" s="14" customFormat="1" ht="11.25">
      <c r="B643" s="216"/>
      <c r="C643" s="217"/>
      <c r="D643" s="207" t="s">
        <v>193</v>
      </c>
      <c r="E643" s="218" t="s">
        <v>1</v>
      </c>
      <c r="F643" s="219" t="s">
        <v>699</v>
      </c>
      <c r="G643" s="217"/>
      <c r="H643" s="220">
        <v>0.28699999999999998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193</v>
      </c>
      <c r="AU643" s="226" t="s">
        <v>185</v>
      </c>
      <c r="AV643" s="14" t="s">
        <v>84</v>
      </c>
      <c r="AW643" s="14" t="s">
        <v>31</v>
      </c>
      <c r="AX643" s="14" t="s">
        <v>75</v>
      </c>
      <c r="AY643" s="226" t="s">
        <v>184</v>
      </c>
    </row>
    <row r="644" spans="2:51" s="14" customFormat="1" ht="11.25">
      <c r="B644" s="216"/>
      <c r="C644" s="217"/>
      <c r="D644" s="207" t="s">
        <v>193</v>
      </c>
      <c r="E644" s="218" t="s">
        <v>1</v>
      </c>
      <c r="F644" s="219" t="s">
        <v>700</v>
      </c>
      <c r="G644" s="217"/>
      <c r="H644" s="220">
        <v>0.187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193</v>
      </c>
      <c r="AU644" s="226" t="s">
        <v>185</v>
      </c>
      <c r="AV644" s="14" t="s">
        <v>84</v>
      </c>
      <c r="AW644" s="14" t="s">
        <v>31</v>
      </c>
      <c r="AX644" s="14" t="s">
        <v>75</v>
      </c>
      <c r="AY644" s="226" t="s">
        <v>184</v>
      </c>
    </row>
    <row r="645" spans="2:51" s="14" customFormat="1" ht="11.25">
      <c r="B645" s="216"/>
      <c r="C645" s="217"/>
      <c r="D645" s="207" t="s">
        <v>193</v>
      </c>
      <c r="E645" s="218" t="s">
        <v>1</v>
      </c>
      <c r="F645" s="219" t="s">
        <v>701</v>
      </c>
      <c r="G645" s="217"/>
      <c r="H645" s="220">
        <v>0.25900000000000001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193</v>
      </c>
      <c r="AU645" s="226" t="s">
        <v>185</v>
      </c>
      <c r="AV645" s="14" t="s">
        <v>84</v>
      </c>
      <c r="AW645" s="14" t="s">
        <v>31</v>
      </c>
      <c r="AX645" s="14" t="s">
        <v>75</v>
      </c>
      <c r="AY645" s="226" t="s">
        <v>184</v>
      </c>
    </row>
    <row r="646" spans="2:51" s="14" customFormat="1" ht="11.25">
      <c r="B646" s="216"/>
      <c r="C646" s="217"/>
      <c r="D646" s="207" t="s">
        <v>193</v>
      </c>
      <c r="E646" s="218" t="s">
        <v>1</v>
      </c>
      <c r="F646" s="219" t="s">
        <v>702</v>
      </c>
      <c r="G646" s="217"/>
      <c r="H646" s="220">
        <v>0.224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193</v>
      </c>
      <c r="AU646" s="226" t="s">
        <v>185</v>
      </c>
      <c r="AV646" s="14" t="s">
        <v>84</v>
      </c>
      <c r="AW646" s="14" t="s">
        <v>31</v>
      </c>
      <c r="AX646" s="14" t="s">
        <v>75</v>
      </c>
      <c r="AY646" s="226" t="s">
        <v>184</v>
      </c>
    </row>
    <row r="647" spans="2:51" s="14" customFormat="1" ht="11.25">
      <c r="B647" s="216"/>
      <c r="C647" s="217"/>
      <c r="D647" s="207" t="s">
        <v>193</v>
      </c>
      <c r="E647" s="218" t="s">
        <v>1</v>
      </c>
      <c r="F647" s="219" t="s">
        <v>703</v>
      </c>
      <c r="G647" s="217"/>
      <c r="H647" s="220">
        <v>0.28000000000000003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193</v>
      </c>
      <c r="AU647" s="226" t="s">
        <v>185</v>
      </c>
      <c r="AV647" s="14" t="s">
        <v>84</v>
      </c>
      <c r="AW647" s="14" t="s">
        <v>31</v>
      </c>
      <c r="AX647" s="14" t="s">
        <v>75</v>
      </c>
      <c r="AY647" s="226" t="s">
        <v>184</v>
      </c>
    </row>
    <row r="648" spans="2:51" s="14" customFormat="1" ht="11.25">
      <c r="B648" s="216"/>
      <c r="C648" s="217"/>
      <c r="D648" s="207" t="s">
        <v>193</v>
      </c>
      <c r="E648" s="218" t="s">
        <v>1</v>
      </c>
      <c r="F648" s="219" t="s">
        <v>704</v>
      </c>
      <c r="G648" s="217"/>
      <c r="H648" s="220">
        <v>0.28000000000000003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193</v>
      </c>
      <c r="AU648" s="226" t="s">
        <v>185</v>
      </c>
      <c r="AV648" s="14" t="s">
        <v>84</v>
      </c>
      <c r="AW648" s="14" t="s">
        <v>31</v>
      </c>
      <c r="AX648" s="14" t="s">
        <v>75</v>
      </c>
      <c r="AY648" s="226" t="s">
        <v>184</v>
      </c>
    </row>
    <row r="649" spans="2:51" s="14" customFormat="1" ht="11.25">
      <c r="B649" s="216"/>
      <c r="C649" s="217"/>
      <c r="D649" s="207" t="s">
        <v>193</v>
      </c>
      <c r="E649" s="218" t="s">
        <v>1</v>
      </c>
      <c r="F649" s="219" t="s">
        <v>705</v>
      </c>
      <c r="G649" s="217"/>
      <c r="H649" s="220">
        <v>0.23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193</v>
      </c>
      <c r="AU649" s="226" t="s">
        <v>185</v>
      </c>
      <c r="AV649" s="14" t="s">
        <v>84</v>
      </c>
      <c r="AW649" s="14" t="s">
        <v>31</v>
      </c>
      <c r="AX649" s="14" t="s">
        <v>75</v>
      </c>
      <c r="AY649" s="226" t="s">
        <v>184</v>
      </c>
    </row>
    <row r="650" spans="2:51" s="14" customFormat="1" ht="11.25">
      <c r="B650" s="216"/>
      <c r="C650" s="217"/>
      <c r="D650" s="207" t="s">
        <v>193</v>
      </c>
      <c r="E650" s="218" t="s">
        <v>1</v>
      </c>
      <c r="F650" s="219" t="s">
        <v>706</v>
      </c>
      <c r="G650" s="217"/>
      <c r="H650" s="220">
        <v>0.252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193</v>
      </c>
      <c r="AU650" s="226" t="s">
        <v>185</v>
      </c>
      <c r="AV650" s="14" t="s">
        <v>84</v>
      </c>
      <c r="AW650" s="14" t="s">
        <v>31</v>
      </c>
      <c r="AX650" s="14" t="s">
        <v>75</v>
      </c>
      <c r="AY650" s="226" t="s">
        <v>184</v>
      </c>
    </row>
    <row r="651" spans="2:51" s="14" customFormat="1" ht="11.25">
      <c r="B651" s="216"/>
      <c r="C651" s="217"/>
      <c r="D651" s="207" t="s">
        <v>193</v>
      </c>
      <c r="E651" s="218" t="s">
        <v>1</v>
      </c>
      <c r="F651" s="219" t="s">
        <v>707</v>
      </c>
      <c r="G651" s="217"/>
      <c r="H651" s="220">
        <v>0.21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193</v>
      </c>
      <c r="AU651" s="226" t="s">
        <v>185</v>
      </c>
      <c r="AV651" s="14" t="s">
        <v>84</v>
      </c>
      <c r="AW651" s="14" t="s">
        <v>31</v>
      </c>
      <c r="AX651" s="14" t="s">
        <v>75</v>
      </c>
      <c r="AY651" s="226" t="s">
        <v>184</v>
      </c>
    </row>
    <row r="652" spans="2:51" s="14" customFormat="1" ht="11.25">
      <c r="B652" s="216"/>
      <c r="C652" s="217"/>
      <c r="D652" s="207" t="s">
        <v>193</v>
      </c>
      <c r="E652" s="218" t="s">
        <v>1</v>
      </c>
      <c r="F652" s="219" t="s">
        <v>708</v>
      </c>
      <c r="G652" s="217"/>
      <c r="H652" s="220">
        <v>0.28000000000000003</v>
      </c>
      <c r="I652" s="221"/>
      <c r="J652" s="217"/>
      <c r="K652" s="217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193</v>
      </c>
      <c r="AU652" s="226" t="s">
        <v>185</v>
      </c>
      <c r="AV652" s="14" t="s">
        <v>84</v>
      </c>
      <c r="AW652" s="14" t="s">
        <v>31</v>
      </c>
      <c r="AX652" s="14" t="s">
        <v>75</v>
      </c>
      <c r="AY652" s="226" t="s">
        <v>184</v>
      </c>
    </row>
    <row r="653" spans="2:51" s="14" customFormat="1" ht="11.25">
      <c r="B653" s="216"/>
      <c r="C653" s="217"/>
      <c r="D653" s="207" t="s">
        <v>193</v>
      </c>
      <c r="E653" s="218" t="s">
        <v>1</v>
      </c>
      <c r="F653" s="219" t="s">
        <v>709</v>
      </c>
      <c r="G653" s="217"/>
      <c r="H653" s="220">
        <v>0.28000000000000003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193</v>
      </c>
      <c r="AU653" s="226" t="s">
        <v>185</v>
      </c>
      <c r="AV653" s="14" t="s">
        <v>84</v>
      </c>
      <c r="AW653" s="14" t="s">
        <v>31</v>
      </c>
      <c r="AX653" s="14" t="s">
        <v>75</v>
      </c>
      <c r="AY653" s="226" t="s">
        <v>184</v>
      </c>
    </row>
    <row r="654" spans="2:51" s="13" customFormat="1" ht="11.25">
      <c r="B654" s="205"/>
      <c r="C654" s="206"/>
      <c r="D654" s="207" t="s">
        <v>193</v>
      </c>
      <c r="E654" s="208" t="s">
        <v>1</v>
      </c>
      <c r="F654" s="209" t="s">
        <v>195</v>
      </c>
      <c r="G654" s="206"/>
      <c r="H654" s="208" t="s">
        <v>1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193</v>
      </c>
      <c r="AU654" s="215" t="s">
        <v>185</v>
      </c>
      <c r="AV654" s="13" t="s">
        <v>82</v>
      </c>
      <c r="AW654" s="13" t="s">
        <v>31</v>
      </c>
      <c r="AX654" s="13" t="s">
        <v>75</v>
      </c>
      <c r="AY654" s="215" t="s">
        <v>184</v>
      </c>
    </row>
    <row r="655" spans="2:51" s="13" customFormat="1" ht="11.25">
      <c r="B655" s="205"/>
      <c r="C655" s="206"/>
      <c r="D655" s="207" t="s">
        <v>193</v>
      </c>
      <c r="E655" s="208" t="s">
        <v>1</v>
      </c>
      <c r="F655" s="209" t="s">
        <v>710</v>
      </c>
      <c r="G655" s="206"/>
      <c r="H655" s="208" t="s">
        <v>1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193</v>
      </c>
      <c r="AU655" s="215" t="s">
        <v>185</v>
      </c>
      <c r="AV655" s="13" t="s">
        <v>82</v>
      </c>
      <c r="AW655" s="13" t="s">
        <v>31</v>
      </c>
      <c r="AX655" s="13" t="s">
        <v>75</v>
      </c>
      <c r="AY655" s="215" t="s">
        <v>184</v>
      </c>
    </row>
    <row r="656" spans="2:51" s="14" customFormat="1" ht="11.25">
      <c r="B656" s="216"/>
      <c r="C656" s="217"/>
      <c r="D656" s="207" t="s">
        <v>193</v>
      </c>
      <c r="E656" s="218" t="s">
        <v>1</v>
      </c>
      <c r="F656" s="219" t="s">
        <v>711</v>
      </c>
      <c r="G656" s="217"/>
      <c r="H656" s="220">
        <v>0.749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193</v>
      </c>
      <c r="AU656" s="226" t="s">
        <v>185</v>
      </c>
      <c r="AV656" s="14" t="s">
        <v>84</v>
      </c>
      <c r="AW656" s="14" t="s">
        <v>31</v>
      </c>
      <c r="AX656" s="14" t="s">
        <v>75</v>
      </c>
      <c r="AY656" s="226" t="s">
        <v>184</v>
      </c>
    </row>
    <row r="657" spans="1:65" s="14" customFormat="1" ht="11.25">
      <c r="B657" s="216"/>
      <c r="C657" s="217"/>
      <c r="D657" s="207" t="s">
        <v>193</v>
      </c>
      <c r="E657" s="218" t="s">
        <v>1</v>
      </c>
      <c r="F657" s="219" t="s">
        <v>712</v>
      </c>
      <c r="G657" s="217"/>
      <c r="H657" s="220">
        <v>0.78500000000000003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193</v>
      </c>
      <c r="AU657" s="226" t="s">
        <v>185</v>
      </c>
      <c r="AV657" s="14" t="s">
        <v>84</v>
      </c>
      <c r="AW657" s="14" t="s">
        <v>31</v>
      </c>
      <c r="AX657" s="14" t="s">
        <v>75</v>
      </c>
      <c r="AY657" s="226" t="s">
        <v>184</v>
      </c>
    </row>
    <row r="658" spans="1:65" s="14" customFormat="1" ht="11.25">
      <c r="B658" s="216"/>
      <c r="C658" s="217"/>
      <c r="D658" s="207" t="s">
        <v>193</v>
      </c>
      <c r="E658" s="218" t="s">
        <v>1</v>
      </c>
      <c r="F658" s="219" t="s">
        <v>713</v>
      </c>
      <c r="G658" s="217"/>
      <c r="H658" s="220">
        <v>0.93600000000000005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193</v>
      </c>
      <c r="AU658" s="226" t="s">
        <v>185</v>
      </c>
      <c r="AV658" s="14" t="s">
        <v>84</v>
      </c>
      <c r="AW658" s="14" t="s">
        <v>31</v>
      </c>
      <c r="AX658" s="14" t="s">
        <v>75</v>
      </c>
      <c r="AY658" s="226" t="s">
        <v>184</v>
      </c>
    </row>
    <row r="659" spans="1:65" s="14" customFormat="1" ht="11.25">
      <c r="B659" s="216"/>
      <c r="C659" s="217"/>
      <c r="D659" s="207" t="s">
        <v>193</v>
      </c>
      <c r="E659" s="218" t="s">
        <v>1</v>
      </c>
      <c r="F659" s="219" t="s">
        <v>714</v>
      </c>
      <c r="G659" s="217"/>
      <c r="H659" s="220">
        <v>0.93600000000000005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193</v>
      </c>
      <c r="AU659" s="226" t="s">
        <v>185</v>
      </c>
      <c r="AV659" s="14" t="s">
        <v>84</v>
      </c>
      <c r="AW659" s="14" t="s">
        <v>31</v>
      </c>
      <c r="AX659" s="14" t="s">
        <v>75</v>
      </c>
      <c r="AY659" s="226" t="s">
        <v>184</v>
      </c>
    </row>
    <row r="660" spans="1:65" s="2" customFormat="1" ht="44.25" customHeight="1">
      <c r="A660" s="34"/>
      <c r="B660" s="35"/>
      <c r="C660" s="192" t="s">
        <v>715</v>
      </c>
      <c r="D660" s="192" t="s">
        <v>187</v>
      </c>
      <c r="E660" s="193" t="s">
        <v>716</v>
      </c>
      <c r="F660" s="194" t="s">
        <v>717</v>
      </c>
      <c r="G660" s="195" t="s">
        <v>122</v>
      </c>
      <c r="H660" s="196">
        <v>3.173</v>
      </c>
      <c r="I660" s="197"/>
      <c r="J660" s="198">
        <f>ROUND(I660*H660,2)</f>
        <v>0</v>
      </c>
      <c r="K660" s="194" t="s">
        <v>649</v>
      </c>
      <c r="L660" s="39"/>
      <c r="M660" s="199" t="s">
        <v>1</v>
      </c>
      <c r="N660" s="200" t="s">
        <v>40</v>
      </c>
      <c r="O660" s="71"/>
      <c r="P660" s="201">
        <f>O660*H660</f>
        <v>0</v>
      </c>
      <c r="Q660" s="201">
        <v>0.06</v>
      </c>
      <c r="R660" s="201">
        <f>Q660*H660</f>
        <v>0.19037999999999999</v>
      </c>
      <c r="S660" s="201">
        <v>0</v>
      </c>
      <c r="T660" s="202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203" t="s">
        <v>191</v>
      </c>
      <c r="AT660" s="203" t="s">
        <v>187</v>
      </c>
      <c r="AU660" s="203" t="s">
        <v>185</v>
      </c>
      <c r="AY660" s="17" t="s">
        <v>184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7" t="s">
        <v>82</v>
      </c>
      <c r="BK660" s="204">
        <f>ROUND(I660*H660,2)</f>
        <v>0</v>
      </c>
      <c r="BL660" s="17" t="s">
        <v>191</v>
      </c>
      <c r="BM660" s="203" t="s">
        <v>718</v>
      </c>
    </row>
    <row r="661" spans="1:65" s="13" customFormat="1" ht="22.5">
      <c r="B661" s="205"/>
      <c r="C661" s="206"/>
      <c r="D661" s="207" t="s">
        <v>193</v>
      </c>
      <c r="E661" s="208" t="s">
        <v>1</v>
      </c>
      <c r="F661" s="209" t="s">
        <v>194</v>
      </c>
      <c r="G661" s="206"/>
      <c r="H661" s="208" t="s">
        <v>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193</v>
      </c>
      <c r="AU661" s="215" t="s">
        <v>185</v>
      </c>
      <c r="AV661" s="13" t="s">
        <v>82</v>
      </c>
      <c r="AW661" s="13" t="s">
        <v>31</v>
      </c>
      <c r="AX661" s="13" t="s">
        <v>75</v>
      </c>
      <c r="AY661" s="215" t="s">
        <v>184</v>
      </c>
    </row>
    <row r="662" spans="1:65" s="13" customFormat="1" ht="11.25">
      <c r="B662" s="205"/>
      <c r="C662" s="206"/>
      <c r="D662" s="207" t="s">
        <v>193</v>
      </c>
      <c r="E662" s="208" t="s">
        <v>1</v>
      </c>
      <c r="F662" s="209" t="s">
        <v>195</v>
      </c>
      <c r="G662" s="206"/>
      <c r="H662" s="208" t="s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193</v>
      </c>
      <c r="AU662" s="215" t="s">
        <v>185</v>
      </c>
      <c r="AV662" s="13" t="s">
        <v>82</v>
      </c>
      <c r="AW662" s="13" t="s">
        <v>31</v>
      </c>
      <c r="AX662" s="13" t="s">
        <v>75</v>
      </c>
      <c r="AY662" s="215" t="s">
        <v>184</v>
      </c>
    </row>
    <row r="663" spans="1:65" s="13" customFormat="1" ht="11.25">
      <c r="B663" s="205"/>
      <c r="C663" s="206"/>
      <c r="D663" s="207" t="s">
        <v>193</v>
      </c>
      <c r="E663" s="208" t="s">
        <v>1</v>
      </c>
      <c r="F663" s="209" t="s">
        <v>719</v>
      </c>
      <c r="G663" s="206"/>
      <c r="H663" s="208" t="s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193</v>
      </c>
      <c r="AU663" s="215" t="s">
        <v>185</v>
      </c>
      <c r="AV663" s="13" t="s">
        <v>82</v>
      </c>
      <c r="AW663" s="13" t="s">
        <v>31</v>
      </c>
      <c r="AX663" s="13" t="s">
        <v>75</v>
      </c>
      <c r="AY663" s="215" t="s">
        <v>184</v>
      </c>
    </row>
    <row r="664" spans="1:65" s="14" customFormat="1" ht="11.25">
      <c r="B664" s="216"/>
      <c r="C664" s="217"/>
      <c r="D664" s="207" t="s">
        <v>193</v>
      </c>
      <c r="E664" s="218" t="s">
        <v>1</v>
      </c>
      <c r="F664" s="219" t="s">
        <v>720</v>
      </c>
      <c r="G664" s="217"/>
      <c r="H664" s="220">
        <v>3.173</v>
      </c>
      <c r="I664" s="221"/>
      <c r="J664" s="217"/>
      <c r="K664" s="217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193</v>
      </c>
      <c r="AU664" s="226" t="s">
        <v>185</v>
      </c>
      <c r="AV664" s="14" t="s">
        <v>84</v>
      </c>
      <c r="AW664" s="14" t="s">
        <v>31</v>
      </c>
      <c r="AX664" s="14" t="s">
        <v>75</v>
      </c>
      <c r="AY664" s="226" t="s">
        <v>184</v>
      </c>
    </row>
    <row r="665" spans="1:65" s="2" customFormat="1" ht="55.5" customHeight="1">
      <c r="A665" s="34"/>
      <c r="B665" s="35"/>
      <c r="C665" s="192" t="s">
        <v>721</v>
      </c>
      <c r="D665" s="192" t="s">
        <v>187</v>
      </c>
      <c r="E665" s="193" t="s">
        <v>722</v>
      </c>
      <c r="F665" s="194" t="s">
        <v>723</v>
      </c>
      <c r="G665" s="195" t="s">
        <v>122</v>
      </c>
      <c r="H665" s="196">
        <v>4.9000000000000004</v>
      </c>
      <c r="I665" s="197"/>
      <c r="J665" s="198">
        <f>ROUND(I665*H665,2)</f>
        <v>0</v>
      </c>
      <c r="K665" s="194" t="s">
        <v>649</v>
      </c>
      <c r="L665" s="39"/>
      <c r="M665" s="199" t="s">
        <v>1</v>
      </c>
      <c r="N665" s="200" t="s">
        <v>40</v>
      </c>
      <c r="O665" s="71"/>
      <c r="P665" s="201">
        <f>O665*H665</f>
        <v>0</v>
      </c>
      <c r="Q665" s="201">
        <v>0.03</v>
      </c>
      <c r="R665" s="201">
        <f>Q665*H665</f>
        <v>0.14699999999999999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191</v>
      </c>
      <c r="AT665" s="203" t="s">
        <v>187</v>
      </c>
      <c r="AU665" s="203" t="s">
        <v>185</v>
      </c>
      <c r="AY665" s="17" t="s">
        <v>184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82</v>
      </c>
      <c r="BK665" s="204">
        <f>ROUND(I665*H665,2)</f>
        <v>0</v>
      </c>
      <c r="BL665" s="17" t="s">
        <v>191</v>
      </c>
      <c r="BM665" s="203" t="s">
        <v>724</v>
      </c>
    </row>
    <row r="666" spans="1:65" s="13" customFormat="1" ht="33.75">
      <c r="B666" s="205"/>
      <c r="C666" s="206"/>
      <c r="D666" s="207" t="s">
        <v>193</v>
      </c>
      <c r="E666" s="208" t="s">
        <v>1</v>
      </c>
      <c r="F666" s="209" t="s">
        <v>725</v>
      </c>
      <c r="G666" s="206"/>
      <c r="H666" s="208" t="s">
        <v>1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193</v>
      </c>
      <c r="AU666" s="215" t="s">
        <v>185</v>
      </c>
      <c r="AV666" s="13" t="s">
        <v>82</v>
      </c>
      <c r="AW666" s="13" t="s">
        <v>31</v>
      </c>
      <c r="AX666" s="13" t="s">
        <v>75</v>
      </c>
      <c r="AY666" s="215" t="s">
        <v>184</v>
      </c>
    </row>
    <row r="667" spans="1:65" s="13" customFormat="1" ht="11.25">
      <c r="B667" s="205"/>
      <c r="C667" s="206"/>
      <c r="D667" s="207" t="s">
        <v>193</v>
      </c>
      <c r="E667" s="208" t="s">
        <v>1</v>
      </c>
      <c r="F667" s="209" t="s">
        <v>195</v>
      </c>
      <c r="G667" s="206"/>
      <c r="H667" s="208" t="s">
        <v>1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193</v>
      </c>
      <c r="AU667" s="215" t="s">
        <v>185</v>
      </c>
      <c r="AV667" s="13" t="s">
        <v>82</v>
      </c>
      <c r="AW667" s="13" t="s">
        <v>31</v>
      </c>
      <c r="AX667" s="13" t="s">
        <v>75</v>
      </c>
      <c r="AY667" s="215" t="s">
        <v>184</v>
      </c>
    </row>
    <row r="668" spans="1:65" s="13" customFormat="1" ht="11.25">
      <c r="B668" s="205"/>
      <c r="C668" s="206"/>
      <c r="D668" s="207" t="s">
        <v>193</v>
      </c>
      <c r="E668" s="208" t="s">
        <v>1</v>
      </c>
      <c r="F668" s="209" t="s">
        <v>726</v>
      </c>
      <c r="G668" s="206"/>
      <c r="H668" s="208" t="s">
        <v>1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193</v>
      </c>
      <c r="AU668" s="215" t="s">
        <v>185</v>
      </c>
      <c r="AV668" s="13" t="s">
        <v>82</v>
      </c>
      <c r="AW668" s="13" t="s">
        <v>31</v>
      </c>
      <c r="AX668" s="13" t="s">
        <v>75</v>
      </c>
      <c r="AY668" s="215" t="s">
        <v>184</v>
      </c>
    </row>
    <row r="669" spans="1:65" s="14" customFormat="1" ht="11.25">
      <c r="B669" s="216"/>
      <c r="C669" s="217"/>
      <c r="D669" s="207" t="s">
        <v>193</v>
      </c>
      <c r="E669" s="218" t="s">
        <v>1</v>
      </c>
      <c r="F669" s="219" t="s">
        <v>727</v>
      </c>
      <c r="G669" s="217"/>
      <c r="H669" s="220">
        <v>4.9000000000000004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193</v>
      </c>
      <c r="AU669" s="226" t="s">
        <v>185</v>
      </c>
      <c r="AV669" s="14" t="s">
        <v>84</v>
      </c>
      <c r="AW669" s="14" t="s">
        <v>31</v>
      </c>
      <c r="AX669" s="14" t="s">
        <v>75</v>
      </c>
      <c r="AY669" s="226" t="s">
        <v>184</v>
      </c>
    </row>
    <row r="670" spans="1:65" s="12" customFormat="1" ht="22.9" customHeight="1">
      <c r="B670" s="176"/>
      <c r="C670" s="177"/>
      <c r="D670" s="178" t="s">
        <v>74</v>
      </c>
      <c r="E670" s="190" t="s">
        <v>256</v>
      </c>
      <c r="F670" s="190" t="s">
        <v>728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P671+P685+P693+P902</f>
        <v>0</v>
      </c>
      <c r="Q670" s="184"/>
      <c r="R670" s="185">
        <f>R671+R685+R693+R902</f>
        <v>0.37295599999999995</v>
      </c>
      <c r="S670" s="184"/>
      <c r="T670" s="186">
        <f>T671+T685+T693+T902</f>
        <v>28.340800300000001</v>
      </c>
      <c r="AR670" s="187" t="s">
        <v>82</v>
      </c>
      <c r="AT670" s="188" t="s">
        <v>74</v>
      </c>
      <c r="AU670" s="188" t="s">
        <v>82</v>
      </c>
      <c r="AY670" s="187" t="s">
        <v>184</v>
      </c>
      <c r="BK670" s="189">
        <f>BK671+BK685+BK693+BK902</f>
        <v>0</v>
      </c>
    </row>
    <row r="671" spans="1:65" s="12" customFormat="1" ht="20.85" customHeight="1">
      <c r="B671" s="176"/>
      <c r="C671" s="177"/>
      <c r="D671" s="178" t="s">
        <v>74</v>
      </c>
      <c r="E671" s="190" t="s">
        <v>729</v>
      </c>
      <c r="F671" s="190" t="s">
        <v>730</v>
      </c>
      <c r="G671" s="177"/>
      <c r="H671" s="177"/>
      <c r="I671" s="180"/>
      <c r="J671" s="191">
        <f>BK671</f>
        <v>0</v>
      </c>
      <c r="K671" s="177"/>
      <c r="L671" s="182"/>
      <c r="M671" s="183"/>
      <c r="N671" s="184"/>
      <c r="O671" s="184"/>
      <c r="P671" s="185">
        <f>SUM(P672:P684)</f>
        <v>0</v>
      </c>
      <c r="Q671" s="184"/>
      <c r="R671" s="185">
        <f>SUM(R672:R684)</f>
        <v>0.29335799999999995</v>
      </c>
      <c r="S671" s="184"/>
      <c r="T671" s="186">
        <f>SUM(T672:T684)</f>
        <v>0</v>
      </c>
      <c r="AR671" s="187" t="s">
        <v>82</v>
      </c>
      <c r="AT671" s="188" t="s">
        <v>74</v>
      </c>
      <c r="AU671" s="188" t="s">
        <v>84</v>
      </c>
      <c r="AY671" s="187" t="s">
        <v>184</v>
      </c>
      <c r="BK671" s="189">
        <f>SUM(BK672:BK684)</f>
        <v>0</v>
      </c>
    </row>
    <row r="672" spans="1:65" s="2" customFormat="1" ht="33" customHeight="1">
      <c r="A672" s="34"/>
      <c r="B672" s="35"/>
      <c r="C672" s="192" t="s">
        <v>731</v>
      </c>
      <c r="D672" s="192" t="s">
        <v>187</v>
      </c>
      <c r="E672" s="193" t="s">
        <v>732</v>
      </c>
      <c r="F672" s="194" t="s">
        <v>733</v>
      </c>
      <c r="G672" s="195" t="s">
        <v>122</v>
      </c>
      <c r="H672" s="196">
        <v>2256.6</v>
      </c>
      <c r="I672" s="197"/>
      <c r="J672" s="198">
        <f>ROUND(I672*H672,2)</f>
        <v>0</v>
      </c>
      <c r="K672" s="194" t="s">
        <v>190</v>
      </c>
      <c r="L672" s="39"/>
      <c r="M672" s="199" t="s">
        <v>1</v>
      </c>
      <c r="N672" s="200" t="s">
        <v>40</v>
      </c>
      <c r="O672" s="71"/>
      <c r="P672" s="201">
        <f>O672*H672</f>
        <v>0</v>
      </c>
      <c r="Q672" s="201">
        <v>1.2999999999999999E-4</v>
      </c>
      <c r="R672" s="201">
        <f>Q672*H672</f>
        <v>0.29335799999999995</v>
      </c>
      <c r="S672" s="201">
        <v>0</v>
      </c>
      <c r="T672" s="202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203" t="s">
        <v>191</v>
      </c>
      <c r="AT672" s="203" t="s">
        <v>187</v>
      </c>
      <c r="AU672" s="203" t="s">
        <v>185</v>
      </c>
      <c r="AY672" s="17" t="s">
        <v>184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17" t="s">
        <v>82</v>
      </c>
      <c r="BK672" s="204">
        <f>ROUND(I672*H672,2)</f>
        <v>0</v>
      </c>
      <c r="BL672" s="17" t="s">
        <v>191</v>
      </c>
      <c r="BM672" s="203" t="s">
        <v>734</v>
      </c>
    </row>
    <row r="673" spans="1:65" s="13" customFormat="1" ht="22.5">
      <c r="B673" s="205"/>
      <c r="C673" s="206"/>
      <c r="D673" s="207" t="s">
        <v>193</v>
      </c>
      <c r="E673" s="208" t="s">
        <v>1</v>
      </c>
      <c r="F673" s="209" t="s">
        <v>735</v>
      </c>
      <c r="G673" s="206"/>
      <c r="H673" s="208" t="s">
        <v>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193</v>
      </c>
      <c r="AU673" s="215" t="s">
        <v>185</v>
      </c>
      <c r="AV673" s="13" t="s">
        <v>82</v>
      </c>
      <c r="AW673" s="13" t="s">
        <v>31</v>
      </c>
      <c r="AX673" s="13" t="s">
        <v>75</v>
      </c>
      <c r="AY673" s="215" t="s">
        <v>184</v>
      </c>
    </row>
    <row r="674" spans="1:65" s="13" customFormat="1" ht="11.25">
      <c r="B674" s="205"/>
      <c r="C674" s="206"/>
      <c r="D674" s="207" t="s">
        <v>193</v>
      </c>
      <c r="E674" s="208" t="s">
        <v>1</v>
      </c>
      <c r="F674" s="209" t="s">
        <v>195</v>
      </c>
      <c r="G674" s="206"/>
      <c r="H674" s="208" t="s">
        <v>1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193</v>
      </c>
      <c r="AU674" s="215" t="s">
        <v>185</v>
      </c>
      <c r="AV674" s="13" t="s">
        <v>82</v>
      </c>
      <c r="AW674" s="13" t="s">
        <v>31</v>
      </c>
      <c r="AX674" s="13" t="s">
        <v>75</v>
      </c>
      <c r="AY674" s="215" t="s">
        <v>184</v>
      </c>
    </row>
    <row r="675" spans="1:65" s="13" customFormat="1" ht="11.25">
      <c r="B675" s="205"/>
      <c r="C675" s="206"/>
      <c r="D675" s="207" t="s">
        <v>193</v>
      </c>
      <c r="E675" s="208" t="s">
        <v>1</v>
      </c>
      <c r="F675" s="209" t="s">
        <v>736</v>
      </c>
      <c r="G675" s="206"/>
      <c r="H675" s="208" t="s">
        <v>1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193</v>
      </c>
      <c r="AU675" s="215" t="s">
        <v>185</v>
      </c>
      <c r="AV675" s="13" t="s">
        <v>82</v>
      </c>
      <c r="AW675" s="13" t="s">
        <v>31</v>
      </c>
      <c r="AX675" s="13" t="s">
        <v>75</v>
      </c>
      <c r="AY675" s="215" t="s">
        <v>184</v>
      </c>
    </row>
    <row r="676" spans="1:65" s="13" customFormat="1" ht="11.25">
      <c r="B676" s="205"/>
      <c r="C676" s="206"/>
      <c r="D676" s="207" t="s">
        <v>193</v>
      </c>
      <c r="E676" s="208" t="s">
        <v>1</v>
      </c>
      <c r="F676" s="209" t="s">
        <v>737</v>
      </c>
      <c r="G676" s="206"/>
      <c r="H676" s="208" t="s">
        <v>1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193</v>
      </c>
      <c r="AU676" s="215" t="s">
        <v>185</v>
      </c>
      <c r="AV676" s="13" t="s">
        <v>82</v>
      </c>
      <c r="AW676" s="13" t="s">
        <v>31</v>
      </c>
      <c r="AX676" s="13" t="s">
        <v>75</v>
      </c>
      <c r="AY676" s="215" t="s">
        <v>184</v>
      </c>
    </row>
    <row r="677" spans="1:65" s="13" customFormat="1" ht="11.25">
      <c r="B677" s="205"/>
      <c r="C677" s="206"/>
      <c r="D677" s="207" t="s">
        <v>193</v>
      </c>
      <c r="E677" s="208" t="s">
        <v>1</v>
      </c>
      <c r="F677" s="209" t="s">
        <v>738</v>
      </c>
      <c r="G677" s="206"/>
      <c r="H677" s="208" t="s">
        <v>1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193</v>
      </c>
      <c r="AU677" s="215" t="s">
        <v>185</v>
      </c>
      <c r="AV677" s="13" t="s">
        <v>82</v>
      </c>
      <c r="AW677" s="13" t="s">
        <v>31</v>
      </c>
      <c r="AX677" s="13" t="s">
        <v>75</v>
      </c>
      <c r="AY677" s="215" t="s">
        <v>184</v>
      </c>
    </row>
    <row r="678" spans="1:65" s="13" customFormat="1" ht="11.25">
      <c r="B678" s="205"/>
      <c r="C678" s="206"/>
      <c r="D678" s="207" t="s">
        <v>193</v>
      </c>
      <c r="E678" s="208" t="s">
        <v>1</v>
      </c>
      <c r="F678" s="209" t="s">
        <v>739</v>
      </c>
      <c r="G678" s="206"/>
      <c r="H678" s="208" t="s">
        <v>1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193</v>
      </c>
      <c r="AU678" s="215" t="s">
        <v>185</v>
      </c>
      <c r="AV678" s="13" t="s">
        <v>82</v>
      </c>
      <c r="AW678" s="13" t="s">
        <v>31</v>
      </c>
      <c r="AX678" s="13" t="s">
        <v>75</v>
      </c>
      <c r="AY678" s="215" t="s">
        <v>184</v>
      </c>
    </row>
    <row r="679" spans="1:65" s="13" customFormat="1" ht="11.25">
      <c r="B679" s="205"/>
      <c r="C679" s="206"/>
      <c r="D679" s="207" t="s">
        <v>193</v>
      </c>
      <c r="E679" s="208" t="s">
        <v>1</v>
      </c>
      <c r="F679" s="209" t="s">
        <v>740</v>
      </c>
      <c r="G679" s="206"/>
      <c r="H679" s="208" t="s">
        <v>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193</v>
      </c>
      <c r="AU679" s="215" t="s">
        <v>185</v>
      </c>
      <c r="AV679" s="13" t="s">
        <v>82</v>
      </c>
      <c r="AW679" s="13" t="s">
        <v>31</v>
      </c>
      <c r="AX679" s="13" t="s">
        <v>75</v>
      </c>
      <c r="AY679" s="215" t="s">
        <v>184</v>
      </c>
    </row>
    <row r="680" spans="1:65" s="13" customFormat="1" ht="11.25">
      <c r="B680" s="205"/>
      <c r="C680" s="206"/>
      <c r="D680" s="207" t="s">
        <v>193</v>
      </c>
      <c r="E680" s="208" t="s">
        <v>1</v>
      </c>
      <c r="F680" s="209" t="s">
        <v>195</v>
      </c>
      <c r="G680" s="206"/>
      <c r="H680" s="208" t="s">
        <v>1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193</v>
      </c>
      <c r="AU680" s="215" t="s">
        <v>185</v>
      </c>
      <c r="AV680" s="13" t="s">
        <v>82</v>
      </c>
      <c r="AW680" s="13" t="s">
        <v>31</v>
      </c>
      <c r="AX680" s="13" t="s">
        <v>75</v>
      </c>
      <c r="AY680" s="215" t="s">
        <v>184</v>
      </c>
    </row>
    <row r="681" spans="1:65" s="14" customFormat="1" ht="22.5">
      <c r="B681" s="216"/>
      <c r="C681" s="217"/>
      <c r="D681" s="207" t="s">
        <v>193</v>
      </c>
      <c r="E681" s="218" t="s">
        <v>1</v>
      </c>
      <c r="F681" s="219" t="s">
        <v>741</v>
      </c>
      <c r="G681" s="217"/>
      <c r="H681" s="220">
        <v>762.3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193</v>
      </c>
      <c r="AU681" s="226" t="s">
        <v>185</v>
      </c>
      <c r="AV681" s="14" t="s">
        <v>84</v>
      </c>
      <c r="AW681" s="14" t="s">
        <v>31</v>
      </c>
      <c r="AX681" s="14" t="s">
        <v>75</v>
      </c>
      <c r="AY681" s="226" t="s">
        <v>184</v>
      </c>
    </row>
    <row r="682" spans="1:65" s="14" customFormat="1" ht="22.5">
      <c r="B682" s="216"/>
      <c r="C682" s="217"/>
      <c r="D682" s="207" t="s">
        <v>193</v>
      </c>
      <c r="E682" s="218" t="s">
        <v>1</v>
      </c>
      <c r="F682" s="219" t="s">
        <v>742</v>
      </c>
      <c r="G682" s="217"/>
      <c r="H682" s="220">
        <v>444.6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193</v>
      </c>
      <c r="AU682" s="226" t="s">
        <v>185</v>
      </c>
      <c r="AV682" s="14" t="s">
        <v>84</v>
      </c>
      <c r="AW682" s="14" t="s">
        <v>31</v>
      </c>
      <c r="AX682" s="14" t="s">
        <v>75</v>
      </c>
      <c r="AY682" s="226" t="s">
        <v>184</v>
      </c>
    </row>
    <row r="683" spans="1:65" s="14" customFormat="1" ht="22.5">
      <c r="B683" s="216"/>
      <c r="C683" s="217"/>
      <c r="D683" s="207" t="s">
        <v>193</v>
      </c>
      <c r="E683" s="218" t="s">
        <v>1</v>
      </c>
      <c r="F683" s="219" t="s">
        <v>743</v>
      </c>
      <c r="G683" s="217"/>
      <c r="H683" s="220">
        <v>432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193</v>
      </c>
      <c r="AU683" s="226" t="s">
        <v>185</v>
      </c>
      <c r="AV683" s="14" t="s">
        <v>84</v>
      </c>
      <c r="AW683" s="14" t="s">
        <v>31</v>
      </c>
      <c r="AX683" s="14" t="s">
        <v>75</v>
      </c>
      <c r="AY683" s="226" t="s">
        <v>184</v>
      </c>
    </row>
    <row r="684" spans="1:65" s="14" customFormat="1" ht="22.5">
      <c r="B684" s="216"/>
      <c r="C684" s="217"/>
      <c r="D684" s="207" t="s">
        <v>193</v>
      </c>
      <c r="E684" s="218" t="s">
        <v>1</v>
      </c>
      <c r="F684" s="219" t="s">
        <v>744</v>
      </c>
      <c r="G684" s="217"/>
      <c r="H684" s="220">
        <v>617.70000000000005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193</v>
      </c>
      <c r="AU684" s="226" t="s">
        <v>185</v>
      </c>
      <c r="AV684" s="14" t="s">
        <v>84</v>
      </c>
      <c r="AW684" s="14" t="s">
        <v>31</v>
      </c>
      <c r="AX684" s="14" t="s">
        <v>75</v>
      </c>
      <c r="AY684" s="226" t="s">
        <v>184</v>
      </c>
    </row>
    <row r="685" spans="1:65" s="12" customFormat="1" ht="20.85" customHeight="1">
      <c r="B685" s="176"/>
      <c r="C685" s="177"/>
      <c r="D685" s="178" t="s">
        <v>74</v>
      </c>
      <c r="E685" s="190" t="s">
        <v>745</v>
      </c>
      <c r="F685" s="190" t="s">
        <v>746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f>SUM(P686:P692)</f>
        <v>0</v>
      </c>
      <c r="Q685" s="184"/>
      <c r="R685" s="185">
        <f>SUM(R686:R692)</f>
        <v>3.0088000000000004E-2</v>
      </c>
      <c r="S685" s="184"/>
      <c r="T685" s="186">
        <f>SUM(T686:T692)</f>
        <v>0</v>
      </c>
      <c r="AR685" s="187" t="s">
        <v>82</v>
      </c>
      <c r="AT685" s="188" t="s">
        <v>74</v>
      </c>
      <c r="AU685" s="188" t="s">
        <v>84</v>
      </c>
      <c r="AY685" s="187" t="s">
        <v>184</v>
      </c>
      <c r="BK685" s="189">
        <f>SUM(BK686:BK692)</f>
        <v>0</v>
      </c>
    </row>
    <row r="686" spans="1:65" s="2" customFormat="1" ht="24">
      <c r="A686" s="34"/>
      <c r="B686" s="35"/>
      <c r="C686" s="192" t="s">
        <v>747</v>
      </c>
      <c r="D686" s="192" t="s">
        <v>187</v>
      </c>
      <c r="E686" s="193" t="s">
        <v>748</v>
      </c>
      <c r="F686" s="194" t="s">
        <v>749</v>
      </c>
      <c r="G686" s="195" t="s">
        <v>122</v>
      </c>
      <c r="H686" s="196">
        <v>752.2</v>
      </c>
      <c r="I686" s="197"/>
      <c r="J686" s="198">
        <f>ROUND(I686*H686,2)</f>
        <v>0</v>
      </c>
      <c r="K686" s="194" t="s">
        <v>190</v>
      </c>
      <c r="L686" s="39"/>
      <c r="M686" s="199" t="s">
        <v>1</v>
      </c>
      <c r="N686" s="200" t="s">
        <v>40</v>
      </c>
      <c r="O686" s="71"/>
      <c r="P686" s="201">
        <f>O686*H686</f>
        <v>0</v>
      </c>
      <c r="Q686" s="201">
        <v>4.0000000000000003E-5</v>
      </c>
      <c r="R686" s="201">
        <f>Q686*H686</f>
        <v>3.0088000000000004E-2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191</v>
      </c>
      <c r="AT686" s="203" t="s">
        <v>187</v>
      </c>
      <c r="AU686" s="203" t="s">
        <v>185</v>
      </c>
      <c r="AY686" s="17" t="s">
        <v>184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82</v>
      </c>
      <c r="BK686" s="204">
        <f>ROUND(I686*H686,2)</f>
        <v>0</v>
      </c>
      <c r="BL686" s="17" t="s">
        <v>191</v>
      </c>
      <c r="BM686" s="203" t="s">
        <v>750</v>
      </c>
    </row>
    <row r="687" spans="1:65" s="13" customFormat="1" ht="22.5">
      <c r="B687" s="205"/>
      <c r="C687" s="206"/>
      <c r="D687" s="207" t="s">
        <v>193</v>
      </c>
      <c r="E687" s="208" t="s">
        <v>1</v>
      </c>
      <c r="F687" s="209" t="s">
        <v>194</v>
      </c>
      <c r="G687" s="206"/>
      <c r="H687" s="208" t="s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193</v>
      </c>
      <c r="AU687" s="215" t="s">
        <v>185</v>
      </c>
      <c r="AV687" s="13" t="s">
        <v>82</v>
      </c>
      <c r="AW687" s="13" t="s">
        <v>31</v>
      </c>
      <c r="AX687" s="13" t="s">
        <v>75</v>
      </c>
      <c r="AY687" s="215" t="s">
        <v>184</v>
      </c>
    </row>
    <row r="688" spans="1:65" s="13" customFormat="1" ht="11.25">
      <c r="B688" s="205"/>
      <c r="C688" s="206"/>
      <c r="D688" s="207" t="s">
        <v>193</v>
      </c>
      <c r="E688" s="208" t="s">
        <v>1</v>
      </c>
      <c r="F688" s="209" t="s">
        <v>195</v>
      </c>
      <c r="G688" s="206"/>
      <c r="H688" s="208" t="s">
        <v>1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193</v>
      </c>
      <c r="AU688" s="215" t="s">
        <v>185</v>
      </c>
      <c r="AV688" s="13" t="s">
        <v>82</v>
      </c>
      <c r="AW688" s="13" t="s">
        <v>31</v>
      </c>
      <c r="AX688" s="13" t="s">
        <v>75</v>
      </c>
      <c r="AY688" s="215" t="s">
        <v>184</v>
      </c>
    </row>
    <row r="689" spans="1:65" s="14" customFormat="1" ht="22.5">
      <c r="B689" s="216"/>
      <c r="C689" s="217"/>
      <c r="D689" s="207" t="s">
        <v>193</v>
      </c>
      <c r="E689" s="218" t="s">
        <v>1</v>
      </c>
      <c r="F689" s="219" t="s">
        <v>751</v>
      </c>
      <c r="G689" s="217"/>
      <c r="H689" s="220">
        <v>254.1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193</v>
      </c>
      <c r="AU689" s="226" t="s">
        <v>185</v>
      </c>
      <c r="AV689" s="14" t="s">
        <v>84</v>
      </c>
      <c r="AW689" s="14" t="s">
        <v>31</v>
      </c>
      <c r="AX689" s="14" t="s">
        <v>75</v>
      </c>
      <c r="AY689" s="226" t="s">
        <v>184</v>
      </c>
    </row>
    <row r="690" spans="1:65" s="14" customFormat="1" ht="22.5">
      <c r="B690" s="216"/>
      <c r="C690" s="217"/>
      <c r="D690" s="207" t="s">
        <v>193</v>
      </c>
      <c r="E690" s="218" t="s">
        <v>1</v>
      </c>
      <c r="F690" s="219" t="s">
        <v>752</v>
      </c>
      <c r="G690" s="217"/>
      <c r="H690" s="220">
        <v>148.19999999999999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193</v>
      </c>
      <c r="AU690" s="226" t="s">
        <v>185</v>
      </c>
      <c r="AV690" s="14" t="s">
        <v>84</v>
      </c>
      <c r="AW690" s="14" t="s">
        <v>31</v>
      </c>
      <c r="AX690" s="14" t="s">
        <v>75</v>
      </c>
      <c r="AY690" s="226" t="s">
        <v>184</v>
      </c>
    </row>
    <row r="691" spans="1:65" s="14" customFormat="1" ht="22.5">
      <c r="B691" s="216"/>
      <c r="C691" s="217"/>
      <c r="D691" s="207" t="s">
        <v>193</v>
      </c>
      <c r="E691" s="218" t="s">
        <v>1</v>
      </c>
      <c r="F691" s="219" t="s">
        <v>753</v>
      </c>
      <c r="G691" s="217"/>
      <c r="H691" s="220">
        <v>144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193</v>
      </c>
      <c r="AU691" s="226" t="s">
        <v>185</v>
      </c>
      <c r="AV691" s="14" t="s">
        <v>84</v>
      </c>
      <c r="AW691" s="14" t="s">
        <v>31</v>
      </c>
      <c r="AX691" s="14" t="s">
        <v>75</v>
      </c>
      <c r="AY691" s="226" t="s">
        <v>184</v>
      </c>
    </row>
    <row r="692" spans="1:65" s="14" customFormat="1" ht="22.5">
      <c r="B692" s="216"/>
      <c r="C692" s="217"/>
      <c r="D692" s="207" t="s">
        <v>193</v>
      </c>
      <c r="E692" s="218" t="s">
        <v>1</v>
      </c>
      <c r="F692" s="219" t="s">
        <v>754</v>
      </c>
      <c r="G692" s="217"/>
      <c r="H692" s="220">
        <v>205.9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193</v>
      </c>
      <c r="AU692" s="226" t="s">
        <v>185</v>
      </c>
      <c r="AV692" s="14" t="s">
        <v>84</v>
      </c>
      <c r="AW692" s="14" t="s">
        <v>31</v>
      </c>
      <c r="AX692" s="14" t="s">
        <v>75</v>
      </c>
      <c r="AY692" s="226" t="s">
        <v>184</v>
      </c>
    </row>
    <row r="693" spans="1:65" s="12" customFormat="1" ht="20.85" customHeight="1">
      <c r="B693" s="176"/>
      <c r="C693" s="177"/>
      <c r="D693" s="178" t="s">
        <v>74</v>
      </c>
      <c r="E693" s="190" t="s">
        <v>755</v>
      </c>
      <c r="F693" s="190" t="s">
        <v>756</v>
      </c>
      <c r="G693" s="177"/>
      <c r="H693" s="177"/>
      <c r="I693" s="180"/>
      <c r="J693" s="191">
        <f>BK693</f>
        <v>0</v>
      </c>
      <c r="K693" s="177"/>
      <c r="L693" s="182"/>
      <c r="M693" s="183"/>
      <c r="N693" s="184"/>
      <c r="O693" s="184"/>
      <c r="P693" s="185">
        <f>SUM(P694:P901)</f>
        <v>0</v>
      </c>
      <c r="Q693" s="184"/>
      <c r="R693" s="185">
        <f>SUM(R694:R901)</f>
        <v>4.9510000000000005E-2</v>
      </c>
      <c r="S693" s="184"/>
      <c r="T693" s="186">
        <f>SUM(T694:T901)</f>
        <v>28.340800300000001</v>
      </c>
      <c r="AR693" s="187" t="s">
        <v>82</v>
      </c>
      <c r="AT693" s="188" t="s">
        <v>74</v>
      </c>
      <c r="AU693" s="188" t="s">
        <v>84</v>
      </c>
      <c r="AY693" s="187" t="s">
        <v>184</v>
      </c>
      <c r="BK693" s="189">
        <f>SUM(BK694:BK901)</f>
        <v>0</v>
      </c>
    </row>
    <row r="694" spans="1:65" s="2" customFormat="1" ht="24">
      <c r="A694" s="34"/>
      <c r="B694" s="35"/>
      <c r="C694" s="192" t="s">
        <v>757</v>
      </c>
      <c r="D694" s="192" t="s">
        <v>187</v>
      </c>
      <c r="E694" s="193" t="s">
        <v>758</v>
      </c>
      <c r="F694" s="194" t="s">
        <v>759</v>
      </c>
      <c r="G694" s="195" t="s">
        <v>122</v>
      </c>
      <c r="H694" s="196">
        <v>11.14</v>
      </c>
      <c r="I694" s="197"/>
      <c r="J694" s="198">
        <f>ROUND(I694*H694,2)</f>
        <v>0</v>
      </c>
      <c r="K694" s="194" t="s">
        <v>190</v>
      </c>
      <c r="L694" s="39"/>
      <c r="M694" s="199" t="s">
        <v>1</v>
      </c>
      <c r="N694" s="200" t="s">
        <v>40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2.0999999999999999E-3</v>
      </c>
      <c r="T694" s="202">
        <f>S694*H694</f>
        <v>2.3393999999999998E-2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191</v>
      </c>
      <c r="AT694" s="203" t="s">
        <v>187</v>
      </c>
      <c r="AU694" s="203" t="s">
        <v>185</v>
      </c>
      <c r="AY694" s="17" t="s">
        <v>184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82</v>
      </c>
      <c r="BK694" s="204">
        <f>ROUND(I694*H694,2)</f>
        <v>0</v>
      </c>
      <c r="BL694" s="17" t="s">
        <v>191</v>
      </c>
      <c r="BM694" s="203" t="s">
        <v>760</v>
      </c>
    </row>
    <row r="695" spans="1:65" s="13" customFormat="1" ht="22.5">
      <c r="B695" s="205"/>
      <c r="C695" s="206"/>
      <c r="D695" s="207" t="s">
        <v>193</v>
      </c>
      <c r="E695" s="208" t="s">
        <v>1</v>
      </c>
      <c r="F695" s="209" t="s">
        <v>194</v>
      </c>
      <c r="G695" s="206"/>
      <c r="H695" s="208" t="s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193</v>
      </c>
      <c r="AU695" s="215" t="s">
        <v>185</v>
      </c>
      <c r="AV695" s="13" t="s">
        <v>82</v>
      </c>
      <c r="AW695" s="13" t="s">
        <v>31</v>
      </c>
      <c r="AX695" s="13" t="s">
        <v>75</v>
      </c>
      <c r="AY695" s="215" t="s">
        <v>184</v>
      </c>
    </row>
    <row r="696" spans="1:65" s="13" customFormat="1" ht="11.25">
      <c r="B696" s="205"/>
      <c r="C696" s="206"/>
      <c r="D696" s="207" t="s">
        <v>193</v>
      </c>
      <c r="E696" s="208" t="s">
        <v>1</v>
      </c>
      <c r="F696" s="209" t="s">
        <v>195</v>
      </c>
      <c r="G696" s="206"/>
      <c r="H696" s="208" t="s">
        <v>1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193</v>
      </c>
      <c r="AU696" s="215" t="s">
        <v>185</v>
      </c>
      <c r="AV696" s="13" t="s">
        <v>82</v>
      </c>
      <c r="AW696" s="13" t="s">
        <v>31</v>
      </c>
      <c r="AX696" s="13" t="s">
        <v>75</v>
      </c>
      <c r="AY696" s="215" t="s">
        <v>184</v>
      </c>
    </row>
    <row r="697" spans="1:65" s="14" customFormat="1" ht="11.25">
      <c r="B697" s="216"/>
      <c r="C697" s="217"/>
      <c r="D697" s="207" t="s">
        <v>193</v>
      </c>
      <c r="E697" s="218" t="s">
        <v>1</v>
      </c>
      <c r="F697" s="219" t="s">
        <v>761</v>
      </c>
      <c r="G697" s="217"/>
      <c r="H697" s="220">
        <v>2.5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193</v>
      </c>
      <c r="AU697" s="226" t="s">
        <v>185</v>
      </c>
      <c r="AV697" s="14" t="s">
        <v>84</v>
      </c>
      <c r="AW697" s="14" t="s">
        <v>31</v>
      </c>
      <c r="AX697" s="14" t="s">
        <v>75</v>
      </c>
      <c r="AY697" s="226" t="s">
        <v>184</v>
      </c>
    </row>
    <row r="698" spans="1:65" s="14" customFormat="1" ht="11.25">
      <c r="B698" s="216"/>
      <c r="C698" s="217"/>
      <c r="D698" s="207" t="s">
        <v>193</v>
      </c>
      <c r="E698" s="218" t="s">
        <v>1</v>
      </c>
      <c r="F698" s="219" t="s">
        <v>762</v>
      </c>
      <c r="G698" s="217"/>
      <c r="H698" s="220">
        <v>8.64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193</v>
      </c>
      <c r="AU698" s="226" t="s">
        <v>185</v>
      </c>
      <c r="AV698" s="14" t="s">
        <v>84</v>
      </c>
      <c r="AW698" s="14" t="s">
        <v>31</v>
      </c>
      <c r="AX698" s="14" t="s">
        <v>75</v>
      </c>
      <c r="AY698" s="226" t="s">
        <v>184</v>
      </c>
    </row>
    <row r="699" spans="1:65" s="2" customFormat="1" ht="24">
      <c r="A699" s="34"/>
      <c r="B699" s="35"/>
      <c r="C699" s="192" t="s">
        <v>763</v>
      </c>
      <c r="D699" s="192" t="s">
        <v>187</v>
      </c>
      <c r="E699" s="193" t="s">
        <v>764</v>
      </c>
      <c r="F699" s="194" t="s">
        <v>765</v>
      </c>
      <c r="G699" s="195" t="s">
        <v>122</v>
      </c>
      <c r="H699" s="196">
        <v>1.5649999999999999</v>
      </c>
      <c r="I699" s="197"/>
      <c r="J699" s="198">
        <f>ROUND(I699*H699,2)</f>
        <v>0</v>
      </c>
      <c r="K699" s="194" t="s">
        <v>190</v>
      </c>
      <c r="L699" s="39"/>
      <c r="M699" s="199" t="s">
        <v>1</v>
      </c>
      <c r="N699" s="200" t="s">
        <v>40</v>
      </c>
      <c r="O699" s="71"/>
      <c r="P699" s="201">
        <f>O699*H699</f>
        <v>0</v>
      </c>
      <c r="Q699" s="201">
        <v>0</v>
      </c>
      <c r="R699" s="201">
        <f>Q699*H699</f>
        <v>0</v>
      </c>
      <c r="S699" s="201">
        <v>4.2000000000000002E-4</v>
      </c>
      <c r="T699" s="202">
        <f>S699*H699</f>
        <v>6.5729999999999998E-4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191</v>
      </c>
      <c r="AT699" s="203" t="s">
        <v>187</v>
      </c>
      <c r="AU699" s="203" t="s">
        <v>185</v>
      </c>
      <c r="AY699" s="17" t="s">
        <v>184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82</v>
      </c>
      <c r="BK699" s="204">
        <f>ROUND(I699*H699,2)</f>
        <v>0</v>
      </c>
      <c r="BL699" s="17" t="s">
        <v>191</v>
      </c>
      <c r="BM699" s="203" t="s">
        <v>766</v>
      </c>
    </row>
    <row r="700" spans="1:65" s="13" customFormat="1" ht="22.5">
      <c r="B700" s="205"/>
      <c r="C700" s="206"/>
      <c r="D700" s="207" t="s">
        <v>193</v>
      </c>
      <c r="E700" s="208" t="s">
        <v>1</v>
      </c>
      <c r="F700" s="209" t="s">
        <v>194</v>
      </c>
      <c r="G700" s="206"/>
      <c r="H700" s="208" t="s">
        <v>1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193</v>
      </c>
      <c r="AU700" s="215" t="s">
        <v>185</v>
      </c>
      <c r="AV700" s="13" t="s">
        <v>82</v>
      </c>
      <c r="AW700" s="13" t="s">
        <v>31</v>
      </c>
      <c r="AX700" s="13" t="s">
        <v>75</v>
      </c>
      <c r="AY700" s="215" t="s">
        <v>184</v>
      </c>
    </row>
    <row r="701" spans="1:65" s="13" customFormat="1" ht="11.25">
      <c r="B701" s="205"/>
      <c r="C701" s="206"/>
      <c r="D701" s="207" t="s">
        <v>193</v>
      </c>
      <c r="E701" s="208" t="s">
        <v>1</v>
      </c>
      <c r="F701" s="209" t="s">
        <v>195</v>
      </c>
      <c r="G701" s="206"/>
      <c r="H701" s="208" t="s">
        <v>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193</v>
      </c>
      <c r="AU701" s="215" t="s">
        <v>185</v>
      </c>
      <c r="AV701" s="13" t="s">
        <v>82</v>
      </c>
      <c r="AW701" s="13" t="s">
        <v>31</v>
      </c>
      <c r="AX701" s="13" t="s">
        <v>75</v>
      </c>
      <c r="AY701" s="215" t="s">
        <v>184</v>
      </c>
    </row>
    <row r="702" spans="1:65" s="13" customFormat="1" ht="11.25">
      <c r="B702" s="205"/>
      <c r="C702" s="206"/>
      <c r="D702" s="207" t="s">
        <v>193</v>
      </c>
      <c r="E702" s="208" t="s">
        <v>1</v>
      </c>
      <c r="F702" s="209" t="s">
        <v>767</v>
      </c>
      <c r="G702" s="206"/>
      <c r="H702" s="208" t="s">
        <v>1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193</v>
      </c>
      <c r="AU702" s="215" t="s">
        <v>185</v>
      </c>
      <c r="AV702" s="13" t="s">
        <v>82</v>
      </c>
      <c r="AW702" s="13" t="s">
        <v>31</v>
      </c>
      <c r="AX702" s="13" t="s">
        <v>75</v>
      </c>
      <c r="AY702" s="215" t="s">
        <v>184</v>
      </c>
    </row>
    <row r="703" spans="1:65" s="14" customFormat="1" ht="11.25">
      <c r="B703" s="216"/>
      <c r="C703" s="217"/>
      <c r="D703" s="207" t="s">
        <v>193</v>
      </c>
      <c r="E703" s="218" t="s">
        <v>1</v>
      </c>
      <c r="F703" s="219" t="s">
        <v>768</v>
      </c>
      <c r="G703" s="217"/>
      <c r="H703" s="220">
        <v>1.5649999999999999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193</v>
      </c>
      <c r="AU703" s="226" t="s">
        <v>185</v>
      </c>
      <c r="AV703" s="14" t="s">
        <v>84</v>
      </c>
      <c r="AW703" s="14" t="s">
        <v>31</v>
      </c>
      <c r="AX703" s="14" t="s">
        <v>75</v>
      </c>
      <c r="AY703" s="226" t="s">
        <v>184</v>
      </c>
    </row>
    <row r="704" spans="1:65" s="2" customFormat="1" ht="24">
      <c r="A704" s="34"/>
      <c r="B704" s="35"/>
      <c r="C704" s="192" t="s">
        <v>769</v>
      </c>
      <c r="D704" s="192" t="s">
        <v>187</v>
      </c>
      <c r="E704" s="193" t="s">
        <v>770</v>
      </c>
      <c r="F704" s="194" t="s">
        <v>771</v>
      </c>
      <c r="G704" s="195" t="s">
        <v>327</v>
      </c>
      <c r="H704" s="196">
        <v>3.55</v>
      </c>
      <c r="I704" s="197"/>
      <c r="J704" s="198">
        <f>ROUND(I704*H704,2)</f>
        <v>0</v>
      </c>
      <c r="K704" s="194" t="s">
        <v>190</v>
      </c>
      <c r="L704" s="39"/>
      <c r="M704" s="199" t="s">
        <v>1</v>
      </c>
      <c r="N704" s="200" t="s">
        <v>40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2.0000000000000002E-5</v>
      </c>
      <c r="T704" s="202">
        <f>S704*H704</f>
        <v>7.1000000000000005E-5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191</v>
      </c>
      <c r="AT704" s="203" t="s">
        <v>187</v>
      </c>
      <c r="AU704" s="203" t="s">
        <v>185</v>
      </c>
      <c r="AY704" s="17" t="s">
        <v>184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82</v>
      </c>
      <c r="BK704" s="204">
        <f>ROUND(I704*H704,2)</f>
        <v>0</v>
      </c>
      <c r="BL704" s="17" t="s">
        <v>191</v>
      </c>
      <c r="BM704" s="203" t="s">
        <v>772</v>
      </c>
    </row>
    <row r="705" spans="1:65" s="13" customFormat="1" ht="22.5">
      <c r="B705" s="205"/>
      <c r="C705" s="206"/>
      <c r="D705" s="207" t="s">
        <v>193</v>
      </c>
      <c r="E705" s="208" t="s">
        <v>1</v>
      </c>
      <c r="F705" s="209" t="s">
        <v>194</v>
      </c>
      <c r="G705" s="206"/>
      <c r="H705" s="208" t="s">
        <v>1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193</v>
      </c>
      <c r="AU705" s="215" t="s">
        <v>185</v>
      </c>
      <c r="AV705" s="13" t="s">
        <v>82</v>
      </c>
      <c r="AW705" s="13" t="s">
        <v>31</v>
      </c>
      <c r="AX705" s="13" t="s">
        <v>75</v>
      </c>
      <c r="AY705" s="215" t="s">
        <v>184</v>
      </c>
    </row>
    <row r="706" spans="1:65" s="13" customFormat="1" ht="11.25">
      <c r="B706" s="205"/>
      <c r="C706" s="206"/>
      <c r="D706" s="207" t="s">
        <v>193</v>
      </c>
      <c r="E706" s="208" t="s">
        <v>1</v>
      </c>
      <c r="F706" s="209" t="s">
        <v>195</v>
      </c>
      <c r="G706" s="206"/>
      <c r="H706" s="208" t="s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193</v>
      </c>
      <c r="AU706" s="215" t="s">
        <v>185</v>
      </c>
      <c r="AV706" s="13" t="s">
        <v>82</v>
      </c>
      <c r="AW706" s="13" t="s">
        <v>31</v>
      </c>
      <c r="AX706" s="13" t="s">
        <v>75</v>
      </c>
      <c r="AY706" s="215" t="s">
        <v>184</v>
      </c>
    </row>
    <row r="707" spans="1:65" s="13" customFormat="1" ht="11.25">
      <c r="B707" s="205"/>
      <c r="C707" s="206"/>
      <c r="D707" s="207" t="s">
        <v>193</v>
      </c>
      <c r="E707" s="208" t="s">
        <v>1</v>
      </c>
      <c r="F707" s="209" t="s">
        <v>767</v>
      </c>
      <c r="G707" s="206"/>
      <c r="H707" s="208" t="s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193</v>
      </c>
      <c r="AU707" s="215" t="s">
        <v>185</v>
      </c>
      <c r="AV707" s="13" t="s">
        <v>82</v>
      </c>
      <c r="AW707" s="13" t="s">
        <v>31</v>
      </c>
      <c r="AX707" s="13" t="s">
        <v>75</v>
      </c>
      <c r="AY707" s="215" t="s">
        <v>184</v>
      </c>
    </row>
    <row r="708" spans="1:65" s="14" customFormat="1" ht="11.25">
      <c r="B708" s="216"/>
      <c r="C708" s="217"/>
      <c r="D708" s="207" t="s">
        <v>193</v>
      </c>
      <c r="E708" s="218" t="s">
        <v>1</v>
      </c>
      <c r="F708" s="219" t="s">
        <v>773</v>
      </c>
      <c r="G708" s="217"/>
      <c r="H708" s="220">
        <v>3.55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193</v>
      </c>
      <c r="AU708" s="226" t="s">
        <v>185</v>
      </c>
      <c r="AV708" s="14" t="s">
        <v>84</v>
      </c>
      <c r="AW708" s="14" t="s">
        <v>31</v>
      </c>
      <c r="AX708" s="14" t="s">
        <v>75</v>
      </c>
      <c r="AY708" s="226" t="s">
        <v>184</v>
      </c>
    </row>
    <row r="709" spans="1:65" s="2" customFormat="1" ht="24">
      <c r="A709" s="34"/>
      <c r="B709" s="35"/>
      <c r="C709" s="192" t="s">
        <v>774</v>
      </c>
      <c r="D709" s="192" t="s">
        <v>187</v>
      </c>
      <c r="E709" s="193" t="s">
        <v>775</v>
      </c>
      <c r="F709" s="194" t="s">
        <v>776</v>
      </c>
      <c r="G709" s="195" t="s">
        <v>327</v>
      </c>
      <c r="H709" s="196">
        <v>1.35</v>
      </c>
      <c r="I709" s="197"/>
      <c r="J709" s="198">
        <f>ROUND(I709*H709,2)</f>
        <v>0</v>
      </c>
      <c r="K709" s="194" t="s">
        <v>190</v>
      </c>
      <c r="L709" s="39"/>
      <c r="M709" s="199" t="s">
        <v>1</v>
      </c>
      <c r="N709" s="200" t="s">
        <v>40</v>
      </c>
      <c r="O709" s="71"/>
      <c r="P709" s="201">
        <f>O709*H709</f>
        <v>0</v>
      </c>
      <c r="Q709" s="201">
        <v>0</v>
      </c>
      <c r="R709" s="201">
        <f>Q709*H709</f>
        <v>0</v>
      </c>
      <c r="S709" s="201">
        <v>2.1999999999999999E-2</v>
      </c>
      <c r="T709" s="202">
        <f>S709*H709</f>
        <v>2.9700000000000001E-2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203" t="s">
        <v>191</v>
      </c>
      <c r="AT709" s="203" t="s">
        <v>187</v>
      </c>
      <c r="AU709" s="203" t="s">
        <v>185</v>
      </c>
      <c r="AY709" s="17" t="s">
        <v>184</v>
      </c>
      <c r="BE709" s="204">
        <f>IF(N709="základní",J709,0)</f>
        <v>0</v>
      </c>
      <c r="BF709" s="204">
        <f>IF(N709="snížená",J709,0)</f>
        <v>0</v>
      </c>
      <c r="BG709" s="204">
        <f>IF(N709="zákl. přenesená",J709,0)</f>
        <v>0</v>
      </c>
      <c r="BH709" s="204">
        <f>IF(N709="sníž. přenesená",J709,0)</f>
        <v>0</v>
      </c>
      <c r="BI709" s="204">
        <f>IF(N709="nulová",J709,0)</f>
        <v>0</v>
      </c>
      <c r="BJ709" s="17" t="s">
        <v>82</v>
      </c>
      <c r="BK709" s="204">
        <f>ROUND(I709*H709,2)</f>
        <v>0</v>
      </c>
      <c r="BL709" s="17" t="s">
        <v>191</v>
      </c>
      <c r="BM709" s="203" t="s">
        <v>777</v>
      </c>
    </row>
    <row r="710" spans="1:65" s="13" customFormat="1" ht="22.5">
      <c r="B710" s="205"/>
      <c r="C710" s="206"/>
      <c r="D710" s="207" t="s">
        <v>193</v>
      </c>
      <c r="E710" s="208" t="s">
        <v>1</v>
      </c>
      <c r="F710" s="209" t="s">
        <v>194</v>
      </c>
      <c r="G710" s="206"/>
      <c r="H710" s="208" t="s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193</v>
      </c>
      <c r="AU710" s="215" t="s">
        <v>185</v>
      </c>
      <c r="AV710" s="13" t="s">
        <v>82</v>
      </c>
      <c r="AW710" s="13" t="s">
        <v>31</v>
      </c>
      <c r="AX710" s="13" t="s">
        <v>75</v>
      </c>
      <c r="AY710" s="215" t="s">
        <v>184</v>
      </c>
    </row>
    <row r="711" spans="1:65" s="13" customFormat="1" ht="11.25">
      <c r="B711" s="205"/>
      <c r="C711" s="206"/>
      <c r="D711" s="207" t="s">
        <v>193</v>
      </c>
      <c r="E711" s="208" t="s">
        <v>1</v>
      </c>
      <c r="F711" s="209" t="s">
        <v>195</v>
      </c>
      <c r="G711" s="206"/>
      <c r="H711" s="208" t="s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193</v>
      </c>
      <c r="AU711" s="215" t="s">
        <v>185</v>
      </c>
      <c r="AV711" s="13" t="s">
        <v>82</v>
      </c>
      <c r="AW711" s="13" t="s">
        <v>31</v>
      </c>
      <c r="AX711" s="13" t="s">
        <v>75</v>
      </c>
      <c r="AY711" s="215" t="s">
        <v>184</v>
      </c>
    </row>
    <row r="712" spans="1:65" s="13" customFormat="1" ht="11.25">
      <c r="B712" s="205"/>
      <c r="C712" s="206"/>
      <c r="D712" s="207" t="s">
        <v>193</v>
      </c>
      <c r="E712" s="208" t="s">
        <v>1</v>
      </c>
      <c r="F712" s="209" t="s">
        <v>767</v>
      </c>
      <c r="G712" s="206"/>
      <c r="H712" s="208" t="s">
        <v>1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193</v>
      </c>
      <c r="AU712" s="215" t="s">
        <v>185</v>
      </c>
      <c r="AV712" s="13" t="s">
        <v>82</v>
      </c>
      <c r="AW712" s="13" t="s">
        <v>31</v>
      </c>
      <c r="AX712" s="13" t="s">
        <v>75</v>
      </c>
      <c r="AY712" s="215" t="s">
        <v>184</v>
      </c>
    </row>
    <row r="713" spans="1:65" s="14" customFormat="1" ht="11.25">
      <c r="B713" s="216"/>
      <c r="C713" s="217"/>
      <c r="D713" s="207" t="s">
        <v>193</v>
      </c>
      <c r="E713" s="218" t="s">
        <v>1</v>
      </c>
      <c r="F713" s="219" t="s">
        <v>778</v>
      </c>
      <c r="G713" s="217"/>
      <c r="H713" s="220">
        <v>1.35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193</v>
      </c>
      <c r="AU713" s="226" t="s">
        <v>185</v>
      </c>
      <c r="AV713" s="14" t="s">
        <v>84</v>
      </c>
      <c r="AW713" s="14" t="s">
        <v>31</v>
      </c>
      <c r="AX713" s="14" t="s">
        <v>75</v>
      </c>
      <c r="AY713" s="226" t="s">
        <v>184</v>
      </c>
    </row>
    <row r="714" spans="1:65" s="2" customFormat="1" ht="24">
      <c r="A714" s="34"/>
      <c r="B714" s="35"/>
      <c r="C714" s="192" t="s">
        <v>779</v>
      </c>
      <c r="D714" s="192" t="s">
        <v>187</v>
      </c>
      <c r="E714" s="193" t="s">
        <v>780</v>
      </c>
      <c r="F714" s="194" t="s">
        <v>781</v>
      </c>
      <c r="G714" s="195" t="s">
        <v>327</v>
      </c>
      <c r="H714" s="196">
        <v>4.45</v>
      </c>
      <c r="I714" s="197"/>
      <c r="J714" s="198">
        <f>ROUND(I714*H714,2)</f>
        <v>0</v>
      </c>
      <c r="K714" s="194" t="s">
        <v>190</v>
      </c>
      <c r="L714" s="39"/>
      <c r="M714" s="199" t="s">
        <v>1</v>
      </c>
      <c r="N714" s="200" t="s">
        <v>40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3.1E-2</v>
      </c>
      <c r="T714" s="202">
        <f>S714*H714</f>
        <v>0.13795000000000002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191</v>
      </c>
      <c r="AT714" s="203" t="s">
        <v>187</v>
      </c>
      <c r="AU714" s="203" t="s">
        <v>185</v>
      </c>
      <c r="AY714" s="17" t="s">
        <v>184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82</v>
      </c>
      <c r="BK714" s="204">
        <f>ROUND(I714*H714,2)</f>
        <v>0</v>
      </c>
      <c r="BL714" s="17" t="s">
        <v>191</v>
      </c>
      <c r="BM714" s="203" t="s">
        <v>782</v>
      </c>
    </row>
    <row r="715" spans="1:65" s="13" customFormat="1" ht="22.5">
      <c r="B715" s="205"/>
      <c r="C715" s="206"/>
      <c r="D715" s="207" t="s">
        <v>193</v>
      </c>
      <c r="E715" s="208" t="s">
        <v>1</v>
      </c>
      <c r="F715" s="209" t="s">
        <v>194</v>
      </c>
      <c r="G715" s="206"/>
      <c r="H715" s="208" t="s">
        <v>1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193</v>
      </c>
      <c r="AU715" s="215" t="s">
        <v>185</v>
      </c>
      <c r="AV715" s="13" t="s">
        <v>82</v>
      </c>
      <c r="AW715" s="13" t="s">
        <v>31</v>
      </c>
      <c r="AX715" s="13" t="s">
        <v>75</v>
      </c>
      <c r="AY715" s="215" t="s">
        <v>184</v>
      </c>
    </row>
    <row r="716" spans="1:65" s="13" customFormat="1" ht="11.25">
      <c r="B716" s="205"/>
      <c r="C716" s="206"/>
      <c r="D716" s="207" t="s">
        <v>193</v>
      </c>
      <c r="E716" s="208" t="s">
        <v>1</v>
      </c>
      <c r="F716" s="209" t="s">
        <v>195</v>
      </c>
      <c r="G716" s="206"/>
      <c r="H716" s="208" t="s">
        <v>1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193</v>
      </c>
      <c r="AU716" s="215" t="s">
        <v>185</v>
      </c>
      <c r="AV716" s="13" t="s">
        <v>82</v>
      </c>
      <c r="AW716" s="13" t="s">
        <v>31</v>
      </c>
      <c r="AX716" s="13" t="s">
        <v>75</v>
      </c>
      <c r="AY716" s="215" t="s">
        <v>184</v>
      </c>
    </row>
    <row r="717" spans="1:65" s="13" customFormat="1" ht="11.25">
      <c r="B717" s="205"/>
      <c r="C717" s="206"/>
      <c r="D717" s="207" t="s">
        <v>193</v>
      </c>
      <c r="E717" s="208" t="s">
        <v>1</v>
      </c>
      <c r="F717" s="209" t="s">
        <v>767</v>
      </c>
      <c r="G717" s="206"/>
      <c r="H717" s="208" t="s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193</v>
      </c>
      <c r="AU717" s="215" t="s">
        <v>185</v>
      </c>
      <c r="AV717" s="13" t="s">
        <v>82</v>
      </c>
      <c r="AW717" s="13" t="s">
        <v>31</v>
      </c>
      <c r="AX717" s="13" t="s">
        <v>75</v>
      </c>
      <c r="AY717" s="215" t="s">
        <v>184</v>
      </c>
    </row>
    <row r="718" spans="1:65" s="14" customFormat="1" ht="11.25">
      <c r="B718" s="216"/>
      <c r="C718" s="217"/>
      <c r="D718" s="207" t="s">
        <v>193</v>
      </c>
      <c r="E718" s="218" t="s">
        <v>1</v>
      </c>
      <c r="F718" s="219" t="s">
        <v>783</v>
      </c>
      <c r="G718" s="217"/>
      <c r="H718" s="220">
        <v>4.45</v>
      </c>
      <c r="I718" s="221"/>
      <c r="J718" s="217"/>
      <c r="K718" s="217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193</v>
      </c>
      <c r="AU718" s="226" t="s">
        <v>185</v>
      </c>
      <c r="AV718" s="14" t="s">
        <v>84</v>
      </c>
      <c r="AW718" s="14" t="s">
        <v>31</v>
      </c>
      <c r="AX718" s="14" t="s">
        <v>75</v>
      </c>
      <c r="AY718" s="226" t="s">
        <v>184</v>
      </c>
    </row>
    <row r="719" spans="1:65" s="2" customFormat="1" ht="24">
      <c r="A719" s="34"/>
      <c r="B719" s="35"/>
      <c r="C719" s="192" t="s">
        <v>784</v>
      </c>
      <c r="D719" s="192" t="s">
        <v>187</v>
      </c>
      <c r="E719" s="193" t="s">
        <v>785</v>
      </c>
      <c r="F719" s="194" t="s">
        <v>786</v>
      </c>
      <c r="G719" s="195" t="s">
        <v>327</v>
      </c>
      <c r="H719" s="196">
        <v>1.35</v>
      </c>
      <c r="I719" s="197"/>
      <c r="J719" s="198">
        <f>ROUND(I719*H719,2)</f>
        <v>0</v>
      </c>
      <c r="K719" s="194" t="s">
        <v>190</v>
      </c>
      <c r="L719" s="39"/>
      <c r="M719" s="199" t="s">
        <v>1</v>
      </c>
      <c r="N719" s="200" t="s">
        <v>40</v>
      </c>
      <c r="O719" s="71"/>
      <c r="P719" s="201">
        <f>O719*H719</f>
        <v>0</v>
      </c>
      <c r="Q719" s="201">
        <v>0</v>
      </c>
      <c r="R719" s="201">
        <f>Q719*H719</f>
        <v>0</v>
      </c>
      <c r="S719" s="201">
        <v>4.7E-2</v>
      </c>
      <c r="T719" s="202">
        <f>S719*H719</f>
        <v>6.3450000000000006E-2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03" t="s">
        <v>191</v>
      </c>
      <c r="AT719" s="203" t="s">
        <v>187</v>
      </c>
      <c r="AU719" s="203" t="s">
        <v>185</v>
      </c>
      <c r="AY719" s="17" t="s">
        <v>184</v>
      </c>
      <c r="BE719" s="204">
        <f>IF(N719="základní",J719,0)</f>
        <v>0</v>
      </c>
      <c r="BF719" s="204">
        <f>IF(N719="snížená",J719,0)</f>
        <v>0</v>
      </c>
      <c r="BG719" s="204">
        <f>IF(N719="zákl. přenesená",J719,0)</f>
        <v>0</v>
      </c>
      <c r="BH719" s="204">
        <f>IF(N719="sníž. přenesená",J719,0)</f>
        <v>0</v>
      </c>
      <c r="BI719" s="204">
        <f>IF(N719="nulová",J719,0)</f>
        <v>0</v>
      </c>
      <c r="BJ719" s="17" t="s">
        <v>82</v>
      </c>
      <c r="BK719" s="204">
        <f>ROUND(I719*H719,2)</f>
        <v>0</v>
      </c>
      <c r="BL719" s="17" t="s">
        <v>191</v>
      </c>
      <c r="BM719" s="203" t="s">
        <v>787</v>
      </c>
    </row>
    <row r="720" spans="1:65" s="13" customFormat="1" ht="22.5">
      <c r="B720" s="205"/>
      <c r="C720" s="206"/>
      <c r="D720" s="207" t="s">
        <v>193</v>
      </c>
      <c r="E720" s="208" t="s">
        <v>1</v>
      </c>
      <c r="F720" s="209" t="s">
        <v>194</v>
      </c>
      <c r="G720" s="206"/>
      <c r="H720" s="208" t="s">
        <v>1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193</v>
      </c>
      <c r="AU720" s="215" t="s">
        <v>185</v>
      </c>
      <c r="AV720" s="13" t="s">
        <v>82</v>
      </c>
      <c r="AW720" s="13" t="s">
        <v>31</v>
      </c>
      <c r="AX720" s="13" t="s">
        <v>75</v>
      </c>
      <c r="AY720" s="215" t="s">
        <v>184</v>
      </c>
    </row>
    <row r="721" spans="1:65" s="13" customFormat="1" ht="11.25">
      <c r="B721" s="205"/>
      <c r="C721" s="206"/>
      <c r="D721" s="207" t="s">
        <v>193</v>
      </c>
      <c r="E721" s="208" t="s">
        <v>1</v>
      </c>
      <c r="F721" s="209" t="s">
        <v>195</v>
      </c>
      <c r="G721" s="206"/>
      <c r="H721" s="208" t="s">
        <v>1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193</v>
      </c>
      <c r="AU721" s="215" t="s">
        <v>185</v>
      </c>
      <c r="AV721" s="13" t="s">
        <v>82</v>
      </c>
      <c r="AW721" s="13" t="s">
        <v>31</v>
      </c>
      <c r="AX721" s="13" t="s">
        <v>75</v>
      </c>
      <c r="AY721" s="215" t="s">
        <v>184</v>
      </c>
    </row>
    <row r="722" spans="1:65" s="13" customFormat="1" ht="11.25">
      <c r="B722" s="205"/>
      <c r="C722" s="206"/>
      <c r="D722" s="207" t="s">
        <v>193</v>
      </c>
      <c r="E722" s="208" t="s">
        <v>1</v>
      </c>
      <c r="F722" s="209" t="s">
        <v>767</v>
      </c>
      <c r="G722" s="206"/>
      <c r="H722" s="208" t="s">
        <v>1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193</v>
      </c>
      <c r="AU722" s="215" t="s">
        <v>185</v>
      </c>
      <c r="AV722" s="13" t="s">
        <v>82</v>
      </c>
      <c r="AW722" s="13" t="s">
        <v>31</v>
      </c>
      <c r="AX722" s="13" t="s">
        <v>75</v>
      </c>
      <c r="AY722" s="215" t="s">
        <v>184</v>
      </c>
    </row>
    <row r="723" spans="1:65" s="14" customFormat="1" ht="11.25">
      <c r="B723" s="216"/>
      <c r="C723" s="217"/>
      <c r="D723" s="207" t="s">
        <v>193</v>
      </c>
      <c r="E723" s="218" t="s">
        <v>1</v>
      </c>
      <c r="F723" s="219" t="s">
        <v>778</v>
      </c>
      <c r="G723" s="217"/>
      <c r="H723" s="220">
        <v>1.35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193</v>
      </c>
      <c r="AU723" s="226" t="s">
        <v>185</v>
      </c>
      <c r="AV723" s="14" t="s">
        <v>84</v>
      </c>
      <c r="AW723" s="14" t="s">
        <v>31</v>
      </c>
      <c r="AX723" s="14" t="s">
        <v>75</v>
      </c>
      <c r="AY723" s="226" t="s">
        <v>184</v>
      </c>
    </row>
    <row r="724" spans="1:65" s="2" customFormat="1" ht="33" customHeight="1">
      <c r="A724" s="34"/>
      <c r="B724" s="35"/>
      <c r="C724" s="192" t="s">
        <v>788</v>
      </c>
      <c r="D724" s="192" t="s">
        <v>187</v>
      </c>
      <c r="E724" s="193" t="s">
        <v>789</v>
      </c>
      <c r="F724" s="194" t="s">
        <v>790</v>
      </c>
      <c r="G724" s="195" t="s">
        <v>327</v>
      </c>
      <c r="H724" s="196">
        <v>1.35</v>
      </c>
      <c r="I724" s="197"/>
      <c r="J724" s="198">
        <f>ROUND(I724*H724,2)</f>
        <v>0</v>
      </c>
      <c r="K724" s="194" t="s">
        <v>190</v>
      </c>
      <c r="L724" s="39"/>
      <c r="M724" s="199" t="s">
        <v>1</v>
      </c>
      <c r="N724" s="200" t="s">
        <v>40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1.4999999999999999E-2</v>
      </c>
      <c r="T724" s="202">
        <f>S724*H724</f>
        <v>2.0250000000000001E-2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191</v>
      </c>
      <c r="AT724" s="203" t="s">
        <v>187</v>
      </c>
      <c r="AU724" s="203" t="s">
        <v>185</v>
      </c>
      <c r="AY724" s="17" t="s">
        <v>184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82</v>
      </c>
      <c r="BK724" s="204">
        <f>ROUND(I724*H724,2)</f>
        <v>0</v>
      </c>
      <c r="BL724" s="17" t="s">
        <v>191</v>
      </c>
      <c r="BM724" s="203" t="s">
        <v>791</v>
      </c>
    </row>
    <row r="725" spans="1:65" s="2" customFormat="1" ht="33" customHeight="1">
      <c r="A725" s="34"/>
      <c r="B725" s="35"/>
      <c r="C725" s="192" t="s">
        <v>792</v>
      </c>
      <c r="D725" s="192" t="s">
        <v>187</v>
      </c>
      <c r="E725" s="193" t="s">
        <v>793</v>
      </c>
      <c r="F725" s="194" t="s">
        <v>794</v>
      </c>
      <c r="G725" s="195" t="s">
        <v>643</v>
      </c>
      <c r="H725" s="196">
        <v>0.13800000000000001</v>
      </c>
      <c r="I725" s="197"/>
      <c r="J725" s="198">
        <f>ROUND(I725*H725,2)</f>
        <v>0</v>
      </c>
      <c r="K725" s="194" t="s">
        <v>190</v>
      </c>
      <c r="L725" s="39"/>
      <c r="M725" s="199" t="s">
        <v>1</v>
      </c>
      <c r="N725" s="200" t="s">
        <v>40</v>
      </c>
      <c r="O725" s="71"/>
      <c r="P725" s="201">
        <f>O725*H725</f>
        <v>0</v>
      </c>
      <c r="Q725" s="201">
        <v>0</v>
      </c>
      <c r="R725" s="201">
        <f>Q725*H725</f>
        <v>0</v>
      </c>
      <c r="S725" s="201">
        <v>2.2000000000000002</v>
      </c>
      <c r="T725" s="202">
        <f>S725*H725</f>
        <v>0.30360000000000004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03" t="s">
        <v>191</v>
      </c>
      <c r="AT725" s="203" t="s">
        <v>187</v>
      </c>
      <c r="AU725" s="203" t="s">
        <v>185</v>
      </c>
      <c r="AY725" s="17" t="s">
        <v>184</v>
      </c>
      <c r="BE725" s="204">
        <f>IF(N725="základní",J725,0)</f>
        <v>0</v>
      </c>
      <c r="BF725" s="204">
        <f>IF(N725="snížená",J725,0)</f>
        <v>0</v>
      </c>
      <c r="BG725" s="204">
        <f>IF(N725="zákl. přenesená",J725,0)</f>
        <v>0</v>
      </c>
      <c r="BH725" s="204">
        <f>IF(N725="sníž. přenesená",J725,0)</f>
        <v>0</v>
      </c>
      <c r="BI725" s="204">
        <f>IF(N725="nulová",J725,0)</f>
        <v>0</v>
      </c>
      <c r="BJ725" s="17" t="s">
        <v>82</v>
      </c>
      <c r="BK725" s="204">
        <f>ROUND(I725*H725,2)</f>
        <v>0</v>
      </c>
      <c r="BL725" s="17" t="s">
        <v>191</v>
      </c>
      <c r="BM725" s="203" t="s">
        <v>795</v>
      </c>
    </row>
    <row r="726" spans="1:65" s="13" customFormat="1" ht="22.5">
      <c r="B726" s="205"/>
      <c r="C726" s="206"/>
      <c r="D726" s="207" t="s">
        <v>193</v>
      </c>
      <c r="E726" s="208" t="s">
        <v>1</v>
      </c>
      <c r="F726" s="209" t="s">
        <v>194</v>
      </c>
      <c r="G726" s="206"/>
      <c r="H726" s="208" t="s">
        <v>1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193</v>
      </c>
      <c r="AU726" s="215" t="s">
        <v>185</v>
      </c>
      <c r="AV726" s="13" t="s">
        <v>82</v>
      </c>
      <c r="AW726" s="13" t="s">
        <v>31</v>
      </c>
      <c r="AX726" s="13" t="s">
        <v>75</v>
      </c>
      <c r="AY726" s="215" t="s">
        <v>184</v>
      </c>
    </row>
    <row r="727" spans="1:65" s="13" customFormat="1" ht="11.25">
      <c r="B727" s="205"/>
      <c r="C727" s="206"/>
      <c r="D727" s="207" t="s">
        <v>193</v>
      </c>
      <c r="E727" s="208" t="s">
        <v>1</v>
      </c>
      <c r="F727" s="209" t="s">
        <v>195</v>
      </c>
      <c r="G727" s="206"/>
      <c r="H727" s="208" t="s">
        <v>1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193</v>
      </c>
      <c r="AU727" s="215" t="s">
        <v>185</v>
      </c>
      <c r="AV727" s="13" t="s">
        <v>82</v>
      </c>
      <c r="AW727" s="13" t="s">
        <v>31</v>
      </c>
      <c r="AX727" s="13" t="s">
        <v>75</v>
      </c>
      <c r="AY727" s="215" t="s">
        <v>184</v>
      </c>
    </row>
    <row r="728" spans="1:65" s="14" customFormat="1" ht="11.25">
      <c r="B728" s="216"/>
      <c r="C728" s="217"/>
      <c r="D728" s="207" t="s">
        <v>193</v>
      </c>
      <c r="E728" s="218" t="s">
        <v>1</v>
      </c>
      <c r="F728" s="219" t="s">
        <v>796</v>
      </c>
      <c r="G728" s="217"/>
      <c r="H728" s="220">
        <v>0.13800000000000001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193</v>
      </c>
      <c r="AU728" s="226" t="s">
        <v>185</v>
      </c>
      <c r="AV728" s="14" t="s">
        <v>84</v>
      </c>
      <c r="AW728" s="14" t="s">
        <v>31</v>
      </c>
      <c r="AX728" s="14" t="s">
        <v>75</v>
      </c>
      <c r="AY728" s="226" t="s">
        <v>184</v>
      </c>
    </row>
    <row r="729" spans="1:65" s="2" customFormat="1" ht="24">
      <c r="A729" s="34"/>
      <c r="B729" s="35"/>
      <c r="C729" s="192" t="s">
        <v>797</v>
      </c>
      <c r="D729" s="192" t="s">
        <v>187</v>
      </c>
      <c r="E729" s="193" t="s">
        <v>798</v>
      </c>
      <c r="F729" s="194" t="s">
        <v>799</v>
      </c>
      <c r="G729" s="195" t="s">
        <v>122</v>
      </c>
      <c r="H729" s="196">
        <v>2.66</v>
      </c>
      <c r="I729" s="197"/>
      <c r="J729" s="198">
        <f>ROUND(I729*H729,2)</f>
        <v>0</v>
      </c>
      <c r="K729" s="194" t="s">
        <v>190</v>
      </c>
      <c r="L729" s="39"/>
      <c r="M729" s="199" t="s">
        <v>1</v>
      </c>
      <c r="N729" s="200" t="s">
        <v>40</v>
      </c>
      <c r="O729" s="71"/>
      <c r="P729" s="201">
        <f>O729*H729</f>
        <v>0</v>
      </c>
      <c r="Q729" s="201">
        <v>0</v>
      </c>
      <c r="R729" s="201">
        <f>Q729*H729</f>
        <v>0</v>
      </c>
      <c r="S729" s="201">
        <v>3.5000000000000003E-2</v>
      </c>
      <c r="T729" s="202">
        <f>S729*H729</f>
        <v>9.3100000000000016E-2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203" t="s">
        <v>191</v>
      </c>
      <c r="AT729" s="203" t="s">
        <v>187</v>
      </c>
      <c r="AU729" s="203" t="s">
        <v>185</v>
      </c>
      <c r="AY729" s="17" t="s">
        <v>184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17" t="s">
        <v>82</v>
      </c>
      <c r="BK729" s="204">
        <f>ROUND(I729*H729,2)</f>
        <v>0</v>
      </c>
      <c r="BL729" s="17" t="s">
        <v>191</v>
      </c>
      <c r="BM729" s="203" t="s">
        <v>800</v>
      </c>
    </row>
    <row r="730" spans="1:65" s="13" customFormat="1" ht="22.5">
      <c r="B730" s="205"/>
      <c r="C730" s="206"/>
      <c r="D730" s="207" t="s">
        <v>193</v>
      </c>
      <c r="E730" s="208" t="s">
        <v>1</v>
      </c>
      <c r="F730" s="209" t="s">
        <v>194</v>
      </c>
      <c r="G730" s="206"/>
      <c r="H730" s="208" t="s">
        <v>1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193</v>
      </c>
      <c r="AU730" s="215" t="s">
        <v>185</v>
      </c>
      <c r="AV730" s="13" t="s">
        <v>82</v>
      </c>
      <c r="AW730" s="13" t="s">
        <v>31</v>
      </c>
      <c r="AX730" s="13" t="s">
        <v>75</v>
      </c>
      <c r="AY730" s="215" t="s">
        <v>184</v>
      </c>
    </row>
    <row r="731" spans="1:65" s="13" customFormat="1" ht="11.25">
      <c r="B731" s="205"/>
      <c r="C731" s="206"/>
      <c r="D731" s="207" t="s">
        <v>193</v>
      </c>
      <c r="E731" s="208" t="s">
        <v>1</v>
      </c>
      <c r="F731" s="209" t="s">
        <v>195</v>
      </c>
      <c r="G731" s="206"/>
      <c r="H731" s="208" t="s">
        <v>1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193</v>
      </c>
      <c r="AU731" s="215" t="s">
        <v>185</v>
      </c>
      <c r="AV731" s="13" t="s">
        <v>82</v>
      </c>
      <c r="AW731" s="13" t="s">
        <v>31</v>
      </c>
      <c r="AX731" s="13" t="s">
        <v>75</v>
      </c>
      <c r="AY731" s="215" t="s">
        <v>184</v>
      </c>
    </row>
    <row r="732" spans="1:65" s="14" customFormat="1" ht="11.25">
      <c r="B732" s="216"/>
      <c r="C732" s="217"/>
      <c r="D732" s="207" t="s">
        <v>193</v>
      </c>
      <c r="E732" s="218" t="s">
        <v>1</v>
      </c>
      <c r="F732" s="219" t="s">
        <v>801</v>
      </c>
      <c r="G732" s="217"/>
      <c r="H732" s="220">
        <v>2.66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193</v>
      </c>
      <c r="AU732" s="226" t="s">
        <v>185</v>
      </c>
      <c r="AV732" s="14" t="s">
        <v>84</v>
      </c>
      <c r="AW732" s="14" t="s">
        <v>31</v>
      </c>
      <c r="AX732" s="14" t="s">
        <v>75</v>
      </c>
      <c r="AY732" s="226" t="s">
        <v>184</v>
      </c>
    </row>
    <row r="733" spans="1:65" s="2" customFormat="1" ht="24">
      <c r="A733" s="34"/>
      <c r="B733" s="35"/>
      <c r="C733" s="192" t="s">
        <v>802</v>
      </c>
      <c r="D733" s="192" t="s">
        <v>187</v>
      </c>
      <c r="E733" s="193" t="s">
        <v>803</v>
      </c>
      <c r="F733" s="194" t="s">
        <v>804</v>
      </c>
      <c r="G733" s="195" t="s">
        <v>239</v>
      </c>
      <c r="H733" s="196">
        <v>150</v>
      </c>
      <c r="I733" s="197"/>
      <c r="J733" s="198">
        <f>ROUND(I733*H733,2)</f>
        <v>0</v>
      </c>
      <c r="K733" s="194" t="s">
        <v>190</v>
      </c>
      <c r="L733" s="39"/>
      <c r="M733" s="199" t="s">
        <v>1</v>
      </c>
      <c r="N733" s="200" t="s">
        <v>40</v>
      </c>
      <c r="O733" s="71"/>
      <c r="P733" s="201">
        <f>O733*H733</f>
        <v>0</v>
      </c>
      <c r="Q733" s="201">
        <v>0</v>
      </c>
      <c r="R733" s="201">
        <f>Q733*H733</f>
        <v>0</v>
      </c>
      <c r="S733" s="201">
        <v>4.0000000000000001E-3</v>
      </c>
      <c r="T733" s="202">
        <f>S733*H733</f>
        <v>0.6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3" t="s">
        <v>191</v>
      </c>
      <c r="AT733" s="203" t="s">
        <v>187</v>
      </c>
      <c r="AU733" s="203" t="s">
        <v>185</v>
      </c>
      <c r="AY733" s="17" t="s">
        <v>184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17" t="s">
        <v>82</v>
      </c>
      <c r="BK733" s="204">
        <f>ROUND(I733*H733,2)</f>
        <v>0</v>
      </c>
      <c r="BL733" s="17" t="s">
        <v>191</v>
      </c>
      <c r="BM733" s="203" t="s">
        <v>805</v>
      </c>
    </row>
    <row r="734" spans="1:65" s="13" customFormat="1" ht="11.25">
      <c r="B734" s="205"/>
      <c r="C734" s="206"/>
      <c r="D734" s="207" t="s">
        <v>193</v>
      </c>
      <c r="E734" s="208" t="s">
        <v>1</v>
      </c>
      <c r="F734" s="209" t="s">
        <v>806</v>
      </c>
      <c r="G734" s="206"/>
      <c r="H734" s="208" t="s">
        <v>1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193</v>
      </c>
      <c r="AU734" s="215" t="s">
        <v>185</v>
      </c>
      <c r="AV734" s="13" t="s">
        <v>82</v>
      </c>
      <c r="AW734" s="13" t="s">
        <v>31</v>
      </c>
      <c r="AX734" s="13" t="s">
        <v>75</v>
      </c>
      <c r="AY734" s="215" t="s">
        <v>184</v>
      </c>
    </row>
    <row r="735" spans="1:65" s="13" customFormat="1" ht="11.25">
      <c r="B735" s="205"/>
      <c r="C735" s="206"/>
      <c r="D735" s="207" t="s">
        <v>193</v>
      </c>
      <c r="E735" s="208" t="s">
        <v>1</v>
      </c>
      <c r="F735" s="209" t="s">
        <v>807</v>
      </c>
      <c r="G735" s="206"/>
      <c r="H735" s="208" t="s">
        <v>1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193</v>
      </c>
      <c r="AU735" s="215" t="s">
        <v>185</v>
      </c>
      <c r="AV735" s="13" t="s">
        <v>82</v>
      </c>
      <c r="AW735" s="13" t="s">
        <v>31</v>
      </c>
      <c r="AX735" s="13" t="s">
        <v>75</v>
      </c>
      <c r="AY735" s="215" t="s">
        <v>184</v>
      </c>
    </row>
    <row r="736" spans="1:65" s="13" customFormat="1" ht="11.25">
      <c r="B736" s="205"/>
      <c r="C736" s="206"/>
      <c r="D736" s="207" t="s">
        <v>193</v>
      </c>
      <c r="E736" s="208" t="s">
        <v>1</v>
      </c>
      <c r="F736" s="209" t="s">
        <v>195</v>
      </c>
      <c r="G736" s="206"/>
      <c r="H736" s="208" t="s">
        <v>1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193</v>
      </c>
      <c r="AU736" s="215" t="s">
        <v>185</v>
      </c>
      <c r="AV736" s="13" t="s">
        <v>82</v>
      </c>
      <c r="AW736" s="13" t="s">
        <v>31</v>
      </c>
      <c r="AX736" s="13" t="s">
        <v>75</v>
      </c>
      <c r="AY736" s="215" t="s">
        <v>184</v>
      </c>
    </row>
    <row r="737" spans="1:65" s="13" customFormat="1" ht="11.25">
      <c r="B737" s="205"/>
      <c r="C737" s="206"/>
      <c r="D737" s="207" t="s">
        <v>193</v>
      </c>
      <c r="E737" s="208" t="s">
        <v>1</v>
      </c>
      <c r="F737" s="209" t="s">
        <v>808</v>
      </c>
      <c r="G737" s="206"/>
      <c r="H737" s="208" t="s">
        <v>1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193</v>
      </c>
      <c r="AU737" s="215" t="s">
        <v>185</v>
      </c>
      <c r="AV737" s="13" t="s">
        <v>82</v>
      </c>
      <c r="AW737" s="13" t="s">
        <v>31</v>
      </c>
      <c r="AX737" s="13" t="s">
        <v>75</v>
      </c>
      <c r="AY737" s="215" t="s">
        <v>184</v>
      </c>
    </row>
    <row r="738" spans="1:65" s="14" customFormat="1" ht="11.25">
      <c r="B738" s="216"/>
      <c r="C738" s="217"/>
      <c r="D738" s="207" t="s">
        <v>193</v>
      </c>
      <c r="E738" s="218" t="s">
        <v>1</v>
      </c>
      <c r="F738" s="219" t="s">
        <v>809</v>
      </c>
      <c r="G738" s="217"/>
      <c r="H738" s="220">
        <v>150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193</v>
      </c>
      <c r="AU738" s="226" t="s">
        <v>185</v>
      </c>
      <c r="AV738" s="14" t="s">
        <v>84</v>
      </c>
      <c r="AW738" s="14" t="s">
        <v>31</v>
      </c>
      <c r="AX738" s="14" t="s">
        <v>75</v>
      </c>
      <c r="AY738" s="226" t="s">
        <v>184</v>
      </c>
    </row>
    <row r="739" spans="1:65" s="2" customFormat="1" ht="24">
      <c r="A739" s="34"/>
      <c r="B739" s="35"/>
      <c r="C739" s="192" t="s">
        <v>810</v>
      </c>
      <c r="D739" s="192" t="s">
        <v>187</v>
      </c>
      <c r="E739" s="193" t="s">
        <v>811</v>
      </c>
      <c r="F739" s="194" t="s">
        <v>812</v>
      </c>
      <c r="G739" s="195" t="s">
        <v>239</v>
      </c>
      <c r="H739" s="196">
        <v>60</v>
      </c>
      <c r="I739" s="197"/>
      <c r="J739" s="198">
        <f>ROUND(I739*H739,2)</f>
        <v>0</v>
      </c>
      <c r="K739" s="194" t="s">
        <v>190</v>
      </c>
      <c r="L739" s="39"/>
      <c r="M739" s="199" t="s">
        <v>1</v>
      </c>
      <c r="N739" s="200" t="s">
        <v>40</v>
      </c>
      <c r="O739" s="71"/>
      <c r="P739" s="201">
        <f>O739*H739</f>
        <v>0</v>
      </c>
      <c r="Q739" s="201">
        <v>0</v>
      </c>
      <c r="R739" s="201">
        <f>Q739*H739</f>
        <v>0</v>
      </c>
      <c r="S739" s="201">
        <v>8.0000000000000002E-3</v>
      </c>
      <c r="T739" s="202">
        <f>S739*H739</f>
        <v>0.48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191</v>
      </c>
      <c r="AT739" s="203" t="s">
        <v>187</v>
      </c>
      <c r="AU739" s="203" t="s">
        <v>185</v>
      </c>
      <c r="AY739" s="17" t="s">
        <v>184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82</v>
      </c>
      <c r="BK739" s="204">
        <f>ROUND(I739*H739,2)</f>
        <v>0</v>
      </c>
      <c r="BL739" s="17" t="s">
        <v>191</v>
      </c>
      <c r="BM739" s="203" t="s">
        <v>813</v>
      </c>
    </row>
    <row r="740" spans="1:65" s="13" customFormat="1" ht="11.25">
      <c r="B740" s="205"/>
      <c r="C740" s="206"/>
      <c r="D740" s="207" t="s">
        <v>193</v>
      </c>
      <c r="E740" s="208" t="s">
        <v>1</v>
      </c>
      <c r="F740" s="209" t="s">
        <v>806</v>
      </c>
      <c r="G740" s="206"/>
      <c r="H740" s="208" t="s">
        <v>1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193</v>
      </c>
      <c r="AU740" s="215" t="s">
        <v>185</v>
      </c>
      <c r="AV740" s="13" t="s">
        <v>82</v>
      </c>
      <c r="AW740" s="13" t="s">
        <v>31</v>
      </c>
      <c r="AX740" s="13" t="s">
        <v>75</v>
      </c>
      <c r="AY740" s="215" t="s">
        <v>184</v>
      </c>
    </row>
    <row r="741" spans="1:65" s="13" customFormat="1" ht="11.25">
      <c r="B741" s="205"/>
      <c r="C741" s="206"/>
      <c r="D741" s="207" t="s">
        <v>193</v>
      </c>
      <c r="E741" s="208" t="s">
        <v>1</v>
      </c>
      <c r="F741" s="209" t="s">
        <v>807</v>
      </c>
      <c r="G741" s="206"/>
      <c r="H741" s="208" t="s">
        <v>1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193</v>
      </c>
      <c r="AU741" s="215" t="s">
        <v>185</v>
      </c>
      <c r="AV741" s="13" t="s">
        <v>82</v>
      </c>
      <c r="AW741" s="13" t="s">
        <v>31</v>
      </c>
      <c r="AX741" s="13" t="s">
        <v>75</v>
      </c>
      <c r="AY741" s="215" t="s">
        <v>184</v>
      </c>
    </row>
    <row r="742" spans="1:65" s="13" customFormat="1" ht="11.25">
      <c r="B742" s="205"/>
      <c r="C742" s="206"/>
      <c r="D742" s="207" t="s">
        <v>193</v>
      </c>
      <c r="E742" s="208" t="s">
        <v>1</v>
      </c>
      <c r="F742" s="209" t="s">
        <v>195</v>
      </c>
      <c r="G742" s="206"/>
      <c r="H742" s="208" t="s">
        <v>1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193</v>
      </c>
      <c r="AU742" s="215" t="s">
        <v>185</v>
      </c>
      <c r="AV742" s="13" t="s">
        <v>82</v>
      </c>
      <c r="AW742" s="13" t="s">
        <v>31</v>
      </c>
      <c r="AX742" s="13" t="s">
        <v>75</v>
      </c>
      <c r="AY742" s="215" t="s">
        <v>184</v>
      </c>
    </row>
    <row r="743" spans="1:65" s="13" customFormat="1" ht="11.25">
      <c r="B743" s="205"/>
      <c r="C743" s="206"/>
      <c r="D743" s="207" t="s">
        <v>193</v>
      </c>
      <c r="E743" s="208" t="s">
        <v>1</v>
      </c>
      <c r="F743" s="209" t="s">
        <v>808</v>
      </c>
      <c r="G743" s="206"/>
      <c r="H743" s="208" t="s">
        <v>1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193</v>
      </c>
      <c r="AU743" s="215" t="s">
        <v>185</v>
      </c>
      <c r="AV743" s="13" t="s">
        <v>82</v>
      </c>
      <c r="AW743" s="13" t="s">
        <v>31</v>
      </c>
      <c r="AX743" s="13" t="s">
        <v>75</v>
      </c>
      <c r="AY743" s="215" t="s">
        <v>184</v>
      </c>
    </row>
    <row r="744" spans="1:65" s="14" customFormat="1" ht="11.25">
      <c r="B744" s="216"/>
      <c r="C744" s="217"/>
      <c r="D744" s="207" t="s">
        <v>193</v>
      </c>
      <c r="E744" s="218" t="s">
        <v>1</v>
      </c>
      <c r="F744" s="219" t="s">
        <v>814</v>
      </c>
      <c r="G744" s="217"/>
      <c r="H744" s="220">
        <v>60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193</v>
      </c>
      <c r="AU744" s="226" t="s">
        <v>185</v>
      </c>
      <c r="AV744" s="14" t="s">
        <v>84</v>
      </c>
      <c r="AW744" s="14" t="s">
        <v>31</v>
      </c>
      <c r="AX744" s="14" t="s">
        <v>75</v>
      </c>
      <c r="AY744" s="226" t="s">
        <v>184</v>
      </c>
    </row>
    <row r="745" spans="1:65" s="2" customFormat="1" ht="24">
      <c r="A745" s="34"/>
      <c r="B745" s="35"/>
      <c r="C745" s="192" t="s">
        <v>815</v>
      </c>
      <c r="D745" s="192" t="s">
        <v>187</v>
      </c>
      <c r="E745" s="193" t="s">
        <v>816</v>
      </c>
      <c r="F745" s="194" t="s">
        <v>817</v>
      </c>
      <c r="G745" s="195" t="s">
        <v>239</v>
      </c>
      <c r="H745" s="196">
        <v>30</v>
      </c>
      <c r="I745" s="197"/>
      <c r="J745" s="198">
        <f>ROUND(I745*H745,2)</f>
        <v>0</v>
      </c>
      <c r="K745" s="194" t="s">
        <v>190</v>
      </c>
      <c r="L745" s="39"/>
      <c r="M745" s="199" t="s">
        <v>1</v>
      </c>
      <c r="N745" s="200" t="s">
        <v>40</v>
      </c>
      <c r="O745" s="71"/>
      <c r="P745" s="201">
        <f>O745*H745</f>
        <v>0</v>
      </c>
      <c r="Q745" s="201">
        <v>0</v>
      </c>
      <c r="R745" s="201">
        <f>Q745*H745</f>
        <v>0</v>
      </c>
      <c r="S745" s="201">
        <v>5.3999999999999999E-2</v>
      </c>
      <c r="T745" s="202">
        <f>S745*H745</f>
        <v>1.6199999999999999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03" t="s">
        <v>191</v>
      </c>
      <c r="AT745" s="203" t="s">
        <v>187</v>
      </c>
      <c r="AU745" s="203" t="s">
        <v>185</v>
      </c>
      <c r="AY745" s="17" t="s">
        <v>184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17" t="s">
        <v>82</v>
      </c>
      <c r="BK745" s="204">
        <f>ROUND(I745*H745,2)</f>
        <v>0</v>
      </c>
      <c r="BL745" s="17" t="s">
        <v>191</v>
      </c>
      <c r="BM745" s="203" t="s">
        <v>818</v>
      </c>
    </row>
    <row r="746" spans="1:65" s="13" customFormat="1" ht="11.25">
      <c r="B746" s="205"/>
      <c r="C746" s="206"/>
      <c r="D746" s="207" t="s">
        <v>193</v>
      </c>
      <c r="E746" s="208" t="s">
        <v>1</v>
      </c>
      <c r="F746" s="209" t="s">
        <v>806</v>
      </c>
      <c r="G746" s="206"/>
      <c r="H746" s="208" t="s">
        <v>1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193</v>
      </c>
      <c r="AU746" s="215" t="s">
        <v>185</v>
      </c>
      <c r="AV746" s="13" t="s">
        <v>82</v>
      </c>
      <c r="AW746" s="13" t="s">
        <v>31</v>
      </c>
      <c r="AX746" s="13" t="s">
        <v>75</v>
      </c>
      <c r="AY746" s="215" t="s">
        <v>184</v>
      </c>
    </row>
    <row r="747" spans="1:65" s="13" customFormat="1" ht="11.25">
      <c r="B747" s="205"/>
      <c r="C747" s="206"/>
      <c r="D747" s="207" t="s">
        <v>193</v>
      </c>
      <c r="E747" s="208" t="s">
        <v>1</v>
      </c>
      <c r="F747" s="209" t="s">
        <v>807</v>
      </c>
      <c r="G747" s="206"/>
      <c r="H747" s="208" t="s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193</v>
      </c>
      <c r="AU747" s="215" t="s">
        <v>185</v>
      </c>
      <c r="AV747" s="13" t="s">
        <v>82</v>
      </c>
      <c r="AW747" s="13" t="s">
        <v>31</v>
      </c>
      <c r="AX747" s="13" t="s">
        <v>75</v>
      </c>
      <c r="AY747" s="215" t="s">
        <v>184</v>
      </c>
    </row>
    <row r="748" spans="1:65" s="13" customFormat="1" ht="11.25">
      <c r="B748" s="205"/>
      <c r="C748" s="206"/>
      <c r="D748" s="207" t="s">
        <v>193</v>
      </c>
      <c r="E748" s="208" t="s">
        <v>1</v>
      </c>
      <c r="F748" s="209" t="s">
        <v>195</v>
      </c>
      <c r="G748" s="206"/>
      <c r="H748" s="208" t="s">
        <v>1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193</v>
      </c>
      <c r="AU748" s="215" t="s">
        <v>185</v>
      </c>
      <c r="AV748" s="13" t="s">
        <v>82</v>
      </c>
      <c r="AW748" s="13" t="s">
        <v>31</v>
      </c>
      <c r="AX748" s="13" t="s">
        <v>75</v>
      </c>
      <c r="AY748" s="215" t="s">
        <v>184</v>
      </c>
    </row>
    <row r="749" spans="1:65" s="13" customFormat="1" ht="11.25">
      <c r="B749" s="205"/>
      <c r="C749" s="206"/>
      <c r="D749" s="207" t="s">
        <v>193</v>
      </c>
      <c r="E749" s="208" t="s">
        <v>1</v>
      </c>
      <c r="F749" s="209" t="s">
        <v>808</v>
      </c>
      <c r="G749" s="206"/>
      <c r="H749" s="208" t="s">
        <v>1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193</v>
      </c>
      <c r="AU749" s="215" t="s">
        <v>185</v>
      </c>
      <c r="AV749" s="13" t="s">
        <v>82</v>
      </c>
      <c r="AW749" s="13" t="s">
        <v>31</v>
      </c>
      <c r="AX749" s="13" t="s">
        <v>75</v>
      </c>
      <c r="AY749" s="215" t="s">
        <v>184</v>
      </c>
    </row>
    <row r="750" spans="1:65" s="14" customFormat="1" ht="11.25">
      <c r="B750" s="216"/>
      <c r="C750" s="217"/>
      <c r="D750" s="207" t="s">
        <v>193</v>
      </c>
      <c r="E750" s="218" t="s">
        <v>1</v>
      </c>
      <c r="F750" s="219" t="s">
        <v>640</v>
      </c>
      <c r="G750" s="217"/>
      <c r="H750" s="220">
        <v>30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193</v>
      </c>
      <c r="AU750" s="226" t="s">
        <v>185</v>
      </c>
      <c r="AV750" s="14" t="s">
        <v>84</v>
      </c>
      <c r="AW750" s="14" t="s">
        <v>31</v>
      </c>
      <c r="AX750" s="14" t="s">
        <v>75</v>
      </c>
      <c r="AY750" s="226" t="s">
        <v>184</v>
      </c>
    </row>
    <row r="751" spans="1:65" s="2" customFormat="1" ht="24">
      <c r="A751" s="34"/>
      <c r="B751" s="35"/>
      <c r="C751" s="192" t="s">
        <v>819</v>
      </c>
      <c r="D751" s="192" t="s">
        <v>187</v>
      </c>
      <c r="E751" s="193" t="s">
        <v>820</v>
      </c>
      <c r="F751" s="194" t="s">
        <v>821</v>
      </c>
      <c r="G751" s="195" t="s">
        <v>239</v>
      </c>
      <c r="H751" s="196">
        <v>70</v>
      </c>
      <c r="I751" s="197"/>
      <c r="J751" s="198">
        <f>ROUND(I751*H751,2)</f>
        <v>0</v>
      </c>
      <c r="K751" s="194" t="s">
        <v>190</v>
      </c>
      <c r="L751" s="39"/>
      <c r="M751" s="199" t="s">
        <v>1</v>
      </c>
      <c r="N751" s="200" t="s">
        <v>40</v>
      </c>
      <c r="O751" s="71"/>
      <c r="P751" s="201">
        <f>O751*H751</f>
        <v>0</v>
      </c>
      <c r="Q751" s="201">
        <v>0</v>
      </c>
      <c r="R751" s="201">
        <f>Q751*H751</f>
        <v>0</v>
      </c>
      <c r="S751" s="201">
        <v>2.5000000000000001E-2</v>
      </c>
      <c r="T751" s="202">
        <f>S751*H751</f>
        <v>1.75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191</v>
      </c>
      <c r="AT751" s="203" t="s">
        <v>187</v>
      </c>
      <c r="AU751" s="203" t="s">
        <v>185</v>
      </c>
      <c r="AY751" s="17" t="s">
        <v>184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82</v>
      </c>
      <c r="BK751" s="204">
        <f>ROUND(I751*H751,2)</f>
        <v>0</v>
      </c>
      <c r="BL751" s="17" t="s">
        <v>191</v>
      </c>
      <c r="BM751" s="203" t="s">
        <v>822</v>
      </c>
    </row>
    <row r="752" spans="1:65" s="13" customFormat="1" ht="11.25">
      <c r="B752" s="205"/>
      <c r="C752" s="206"/>
      <c r="D752" s="207" t="s">
        <v>193</v>
      </c>
      <c r="E752" s="208" t="s">
        <v>1</v>
      </c>
      <c r="F752" s="209" t="s">
        <v>806</v>
      </c>
      <c r="G752" s="206"/>
      <c r="H752" s="208" t="s">
        <v>1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193</v>
      </c>
      <c r="AU752" s="215" t="s">
        <v>185</v>
      </c>
      <c r="AV752" s="13" t="s">
        <v>82</v>
      </c>
      <c r="AW752" s="13" t="s">
        <v>31</v>
      </c>
      <c r="AX752" s="13" t="s">
        <v>75</v>
      </c>
      <c r="AY752" s="215" t="s">
        <v>184</v>
      </c>
    </row>
    <row r="753" spans="1:65" s="13" customFormat="1" ht="11.25">
      <c r="B753" s="205"/>
      <c r="C753" s="206"/>
      <c r="D753" s="207" t="s">
        <v>193</v>
      </c>
      <c r="E753" s="208" t="s">
        <v>1</v>
      </c>
      <c r="F753" s="209" t="s">
        <v>807</v>
      </c>
      <c r="G753" s="206"/>
      <c r="H753" s="208" t="s">
        <v>1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193</v>
      </c>
      <c r="AU753" s="215" t="s">
        <v>185</v>
      </c>
      <c r="AV753" s="13" t="s">
        <v>82</v>
      </c>
      <c r="AW753" s="13" t="s">
        <v>31</v>
      </c>
      <c r="AX753" s="13" t="s">
        <v>75</v>
      </c>
      <c r="AY753" s="215" t="s">
        <v>184</v>
      </c>
    </row>
    <row r="754" spans="1:65" s="13" customFormat="1" ht="11.25">
      <c r="B754" s="205"/>
      <c r="C754" s="206"/>
      <c r="D754" s="207" t="s">
        <v>193</v>
      </c>
      <c r="E754" s="208" t="s">
        <v>1</v>
      </c>
      <c r="F754" s="209" t="s">
        <v>195</v>
      </c>
      <c r="G754" s="206"/>
      <c r="H754" s="208" t="s">
        <v>1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193</v>
      </c>
      <c r="AU754" s="215" t="s">
        <v>185</v>
      </c>
      <c r="AV754" s="13" t="s">
        <v>82</v>
      </c>
      <c r="AW754" s="13" t="s">
        <v>31</v>
      </c>
      <c r="AX754" s="13" t="s">
        <v>75</v>
      </c>
      <c r="AY754" s="215" t="s">
        <v>184</v>
      </c>
    </row>
    <row r="755" spans="1:65" s="13" customFormat="1" ht="11.25">
      <c r="B755" s="205"/>
      <c r="C755" s="206"/>
      <c r="D755" s="207" t="s">
        <v>193</v>
      </c>
      <c r="E755" s="208" t="s">
        <v>1</v>
      </c>
      <c r="F755" s="209" t="s">
        <v>808</v>
      </c>
      <c r="G755" s="206"/>
      <c r="H755" s="208" t="s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193</v>
      </c>
      <c r="AU755" s="215" t="s">
        <v>185</v>
      </c>
      <c r="AV755" s="13" t="s">
        <v>82</v>
      </c>
      <c r="AW755" s="13" t="s">
        <v>31</v>
      </c>
      <c r="AX755" s="13" t="s">
        <v>75</v>
      </c>
      <c r="AY755" s="215" t="s">
        <v>184</v>
      </c>
    </row>
    <row r="756" spans="1:65" s="14" customFormat="1" ht="11.25">
      <c r="B756" s="216"/>
      <c r="C756" s="217"/>
      <c r="D756" s="207" t="s">
        <v>193</v>
      </c>
      <c r="E756" s="218" t="s">
        <v>1</v>
      </c>
      <c r="F756" s="219" t="s">
        <v>823</v>
      </c>
      <c r="G756" s="217"/>
      <c r="H756" s="220">
        <v>70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193</v>
      </c>
      <c r="AU756" s="226" t="s">
        <v>185</v>
      </c>
      <c r="AV756" s="14" t="s">
        <v>84</v>
      </c>
      <c r="AW756" s="14" t="s">
        <v>31</v>
      </c>
      <c r="AX756" s="14" t="s">
        <v>75</v>
      </c>
      <c r="AY756" s="226" t="s">
        <v>184</v>
      </c>
    </row>
    <row r="757" spans="1:65" s="2" customFormat="1" ht="24">
      <c r="A757" s="34"/>
      <c r="B757" s="35"/>
      <c r="C757" s="192" t="s">
        <v>824</v>
      </c>
      <c r="D757" s="192" t="s">
        <v>187</v>
      </c>
      <c r="E757" s="193" t="s">
        <v>825</v>
      </c>
      <c r="F757" s="194" t="s">
        <v>826</v>
      </c>
      <c r="G757" s="195" t="s">
        <v>239</v>
      </c>
      <c r="H757" s="196">
        <v>60</v>
      </c>
      <c r="I757" s="197"/>
      <c r="J757" s="198">
        <f>ROUND(I757*H757,2)</f>
        <v>0</v>
      </c>
      <c r="K757" s="194" t="s">
        <v>190</v>
      </c>
      <c r="L757" s="39"/>
      <c r="M757" s="199" t="s">
        <v>1</v>
      </c>
      <c r="N757" s="200" t="s">
        <v>40</v>
      </c>
      <c r="O757" s="71"/>
      <c r="P757" s="201">
        <f>O757*H757</f>
        <v>0</v>
      </c>
      <c r="Q757" s="201">
        <v>0</v>
      </c>
      <c r="R757" s="201">
        <f>Q757*H757</f>
        <v>0</v>
      </c>
      <c r="S757" s="201">
        <v>1E-3</v>
      </c>
      <c r="T757" s="202">
        <f>S757*H757</f>
        <v>0.06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191</v>
      </c>
      <c r="AT757" s="203" t="s">
        <v>187</v>
      </c>
      <c r="AU757" s="203" t="s">
        <v>185</v>
      </c>
      <c r="AY757" s="17" t="s">
        <v>184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82</v>
      </c>
      <c r="BK757" s="204">
        <f>ROUND(I757*H757,2)</f>
        <v>0</v>
      </c>
      <c r="BL757" s="17" t="s">
        <v>191</v>
      </c>
      <c r="BM757" s="203" t="s">
        <v>827</v>
      </c>
    </row>
    <row r="758" spans="1:65" s="13" customFormat="1" ht="11.25">
      <c r="B758" s="205"/>
      <c r="C758" s="206"/>
      <c r="D758" s="207" t="s">
        <v>193</v>
      </c>
      <c r="E758" s="208" t="s">
        <v>1</v>
      </c>
      <c r="F758" s="209" t="s">
        <v>806</v>
      </c>
      <c r="G758" s="206"/>
      <c r="H758" s="208" t="s">
        <v>1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193</v>
      </c>
      <c r="AU758" s="215" t="s">
        <v>185</v>
      </c>
      <c r="AV758" s="13" t="s">
        <v>82</v>
      </c>
      <c r="AW758" s="13" t="s">
        <v>31</v>
      </c>
      <c r="AX758" s="13" t="s">
        <v>75</v>
      </c>
      <c r="AY758" s="215" t="s">
        <v>184</v>
      </c>
    </row>
    <row r="759" spans="1:65" s="13" customFormat="1" ht="11.25">
      <c r="B759" s="205"/>
      <c r="C759" s="206"/>
      <c r="D759" s="207" t="s">
        <v>193</v>
      </c>
      <c r="E759" s="208" t="s">
        <v>1</v>
      </c>
      <c r="F759" s="209" t="s">
        <v>807</v>
      </c>
      <c r="G759" s="206"/>
      <c r="H759" s="208" t="s">
        <v>1</v>
      </c>
      <c r="I759" s="210"/>
      <c r="J759" s="206"/>
      <c r="K759" s="206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193</v>
      </c>
      <c r="AU759" s="215" t="s">
        <v>185</v>
      </c>
      <c r="AV759" s="13" t="s">
        <v>82</v>
      </c>
      <c r="AW759" s="13" t="s">
        <v>31</v>
      </c>
      <c r="AX759" s="13" t="s">
        <v>75</v>
      </c>
      <c r="AY759" s="215" t="s">
        <v>184</v>
      </c>
    </row>
    <row r="760" spans="1:65" s="13" customFormat="1" ht="11.25">
      <c r="B760" s="205"/>
      <c r="C760" s="206"/>
      <c r="D760" s="207" t="s">
        <v>193</v>
      </c>
      <c r="E760" s="208" t="s">
        <v>1</v>
      </c>
      <c r="F760" s="209" t="s">
        <v>195</v>
      </c>
      <c r="G760" s="206"/>
      <c r="H760" s="208" t="s">
        <v>1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193</v>
      </c>
      <c r="AU760" s="215" t="s">
        <v>185</v>
      </c>
      <c r="AV760" s="13" t="s">
        <v>82</v>
      </c>
      <c r="AW760" s="13" t="s">
        <v>31</v>
      </c>
      <c r="AX760" s="13" t="s">
        <v>75</v>
      </c>
      <c r="AY760" s="215" t="s">
        <v>184</v>
      </c>
    </row>
    <row r="761" spans="1:65" s="13" customFormat="1" ht="11.25">
      <c r="B761" s="205"/>
      <c r="C761" s="206"/>
      <c r="D761" s="207" t="s">
        <v>193</v>
      </c>
      <c r="E761" s="208" t="s">
        <v>1</v>
      </c>
      <c r="F761" s="209" t="s">
        <v>808</v>
      </c>
      <c r="G761" s="206"/>
      <c r="H761" s="208" t="s">
        <v>1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193</v>
      </c>
      <c r="AU761" s="215" t="s">
        <v>185</v>
      </c>
      <c r="AV761" s="13" t="s">
        <v>82</v>
      </c>
      <c r="AW761" s="13" t="s">
        <v>31</v>
      </c>
      <c r="AX761" s="13" t="s">
        <v>75</v>
      </c>
      <c r="AY761" s="215" t="s">
        <v>184</v>
      </c>
    </row>
    <row r="762" spans="1:65" s="14" customFormat="1" ht="11.25">
      <c r="B762" s="216"/>
      <c r="C762" s="217"/>
      <c r="D762" s="207" t="s">
        <v>193</v>
      </c>
      <c r="E762" s="218" t="s">
        <v>1</v>
      </c>
      <c r="F762" s="219" t="s">
        <v>814</v>
      </c>
      <c r="G762" s="217"/>
      <c r="H762" s="220">
        <v>60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193</v>
      </c>
      <c r="AU762" s="226" t="s">
        <v>185</v>
      </c>
      <c r="AV762" s="14" t="s">
        <v>84</v>
      </c>
      <c r="AW762" s="14" t="s">
        <v>31</v>
      </c>
      <c r="AX762" s="14" t="s">
        <v>75</v>
      </c>
      <c r="AY762" s="226" t="s">
        <v>184</v>
      </c>
    </row>
    <row r="763" spans="1:65" s="2" customFormat="1" ht="24">
      <c r="A763" s="34"/>
      <c r="B763" s="35"/>
      <c r="C763" s="192" t="s">
        <v>828</v>
      </c>
      <c r="D763" s="192" t="s">
        <v>187</v>
      </c>
      <c r="E763" s="193" t="s">
        <v>829</v>
      </c>
      <c r="F763" s="194" t="s">
        <v>830</v>
      </c>
      <c r="G763" s="195" t="s">
        <v>239</v>
      </c>
      <c r="H763" s="196">
        <v>50</v>
      </c>
      <c r="I763" s="197"/>
      <c r="J763" s="198">
        <f>ROUND(I763*H763,2)</f>
        <v>0</v>
      </c>
      <c r="K763" s="194" t="s">
        <v>190</v>
      </c>
      <c r="L763" s="39"/>
      <c r="M763" s="199" t="s">
        <v>1</v>
      </c>
      <c r="N763" s="200" t="s">
        <v>40</v>
      </c>
      <c r="O763" s="71"/>
      <c r="P763" s="201">
        <f>O763*H763</f>
        <v>0</v>
      </c>
      <c r="Q763" s="201">
        <v>0</v>
      </c>
      <c r="R763" s="201">
        <f>Q763*H763</f>
        <v>0</v>
      </c>
      <c r="S763" s="201">
        <v>1E-3</v>
      </c>
      <c r="T763" s="202">
        <f>S763*H763</f>
        <v>0.05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191</v>
      </c>
      <c r="AT763" s="203" t="s">
        <v>187</v>
      </c>
      <c r="AU763" s="203" t="s">
        <v>185</v>
      </c>
      <c r="AY763" s="17" t="s">
        <v>184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82</v>
      </c>
      <c r="BK763" s="204">
        <f>ROUND(I763*H763,2)</f>
        <v>0</v>
      </c>
      <c r="BL763" s="17" t="s">
        <v>191</v>
      </c>
      <c r="BM763" s="203" t="s">
        <v>831</v>
      </c>
    </row>
    <row r="764" spans="1:65" s="13" customFormat="1" ht="11.25">
      <c r="B764" s="205"/>
      <c r="C764" s="206"/>
      <c r="D764" s="207" t="s">
        <v>193</v>
      </c>
      <c r="E764" s="208" t="s">
        <v>1</v>
      </c>
      <c r="F764" s="209" t="s">
        <v>806</v>
      </c>
      <c r="G764" s="206"/>
      <c r="H764" s="208" t="s">
        <v>1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193</v>
      </c>
      <c r="AU764" s="215" t="s">
        <v>185</v>
      </c>
      <c r="AV764" s="13" t="s">
        <v>82</v>
      </c>
      <c r="AW764" s="13" t="s">
        <v>31</v>
      </c>
      <c r="AX764" s="13" t="s">
        <v>75</v>
      </c>
      <c r="AY764" s="215" t="s">
        <v>184</v>
      </c>
    </row>
    <row r="765" spans="1:65" s="13" customFormat="1" ht="11.25">
      <c r="B765" s="205"/>
      <c r="C765" s="206"/>
      <c r="D765" s="207" t="s">
        <v>193</v>
      </c>
      <c r="E765" s="208" t="s">
        <v>1</v>
      </c>
      <c r="F765" s="209" t="s">
        <v>807</v>
      </c>
      <c r="G765" s="206"/>
      <c r="H765" s="208" t="s">
        <v>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193</v>
      </c>
      <c r="AU765" s="215" t="s">
        <v>185</v>
      </c>
      <c r="AV765" s="13" t="s">
        <v>82</v>
      </c>
      <c r="AW765" s="13" t="s">
        <v>31</v>
      </c>
      <c r="AX765" s="13" t="s">
        <v>75</v>
      </c>
      <c r="AY765" s="215" t="s">
        <v>184</v>
      </c>
    </row>
    <row r="766" spans="1:65" s="13" customFormat="1" ht="11.25">
      <c r="B766" s="205"/>
      <c r="C766" s="206"/>
      <c r="D766" s="207" t="s">
        <v>193</v>
      </c>
      <c r="E766" s="208" t="s">
        <v>1</v>
      </c>
      <c r="F766" s="209" t="s">
        <v>195</v>
      </c>
      <c r="G766" s="206"/>
      <c r="H766" s="208" t="s">
        <v>1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193</v>
      </c>
      <c r="AU766" s="215" t="s">
        <v>185</v>
      </c>
      <c r="AV766" s="13" t="s">
        <v>82</v>
      </c>
      <c r="AW766" s="13" t="s">
        <v>31</v>
      </c>
      <c r="AX766" s="13" t="s">
        <v>75</v>
      </c>
      <c r="AY766" s="215" t="s">
        <v>184</v>
      </c>
    </row>
    <row r="767" spans="1:65" s="13" customFormat="1" ht="11.25">
      <c r="B767" s="205"/>
      <c r="C767" s="206"/>
      <c r="D767" s="207" t="s">
        <v>193</v>
      </c>
      <c r="E767" s="208" t="s">
        <v>1</v>
      </c>
      <c r="F767" s="209" t="s">
        <v>808</v>
      </c>
      <c r="G767" s="206"/>
      <c r="H767" s="208" t="s">
        <v>1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193</v>
      </c>
      <c r="AU767" s="215" t="s">
        <v>185</v>
      </c>
      <c r="AV767" s="13" t="s">
        <v>82</v>
      </c>
      <c r="AW767" s="13" t="s">
        <v>31</v>
      </c>
      <c r="AX767" s="13" t="s">
        <v>75</v>
      </c>
      <c r="AY767" s="215" t="s">
        <v>184</v>
      </c>
    </row>
    <row r="768" spans="1:65" s="14" customFormat="1" ht="11.25">
      <c r="B768" s="216"/>
      <c r="C768" s="217"/>
      <c r="D768" s="207" t="s">
        <v>193</v>
      </c>
      <c r="E768" s="218" t="s">
        <v>1</v>
      </c>
      <c r="F768" s="219" t="s">
        <v>828</v>
      </c>
      <c r="G768" s="217"/>
      <c r="H768" s="220">
        <v>50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193</v>
      </c>
      <c r="AU768" s="226" t="s">
        <v>185</v>
      </c>
      <c r="AV768" s="14" t="s">
        <v>84</v>
      </c>
      <c r="AW768" s="14" t="s">
        <v>31</v>
      </c>
      <c r="AX768" s="14" t="s">
        <v>75</v>
      </c>
      <c r="AY768" s="226" t="s">
        <v>184</v>
      </c>
    </row>
    <row r="769" spans="1:65" s="2" customFormat="1" ht="24">
      <c r="A769" s="34"/>
      <c r="B769" s="35"/>
      <c r="C769" s="192" t="s">
        <v>832</v>
      </c>
      <c r="D769" s="192" t="s">
        <v>187</v>
      </c>
      <c r="E769" s="193" t="s">
        <v>833</v>
      </c>
      <c r="F769" s="194" t="s">
        <v>834</v>
      </c>
      <c r="G769" s="195" t="s">
        <v>239</v>
      </c>
      <c r="H769" s="196">
        <v>10</v>
      </c>
      <c r="I769" s="197"/>
      <c r="J769" s="198">
        <f>ROUND(I769*H769,2)</f>
        <v>0</v>
      </c>
      <c r="K769" s="194" t="s">
        <v>190</v>
      </c>
      <c r="L769" s="39"/>
      <c r="M769" s="199" t="s">
        <v>1</v>
      </c>
      <c r="N769" s="200" t="s">
        <v>40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7.6999999999999999E-2</v>
      </c>
      <c r="T769" s="202">
        <f>S769*H769</f>
        <v>0.77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191</v>
      </c>
      <c r="AT769" s="203" t="s">
        <v>187</v>
      </c>
      <c r="AU769" s="203" t="s">
        <v>185</v>
      </c>
      <c r="AY769" s="17" t="s">
        <v>184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82</v>
      </c>
      <c r="BK769" s="204">
        <f>ROUND(I769*H769,2)</f>
        <v>0</v>
      </c>
      <c r="BL769" s="17" t="s">
        <v>191</v>
      </c>
      <c r="BM769" s="203" t="s">
        <v>835</v>
      </c>
    </row>
    <row r="770" spans="1:65" s="13" customFormat="1" ht="11.25">
      <c r="B770" s="205"/>
      <c r="C770" s="206"/>
      <c r="D770" s="207" t="s">
        <v>193</v>
      </c>
      <c r="E770" s="208" t="s">
        <v>1</v>
      </c>
      <c r="F770" s="209" t="s">
        <v>806</v>
      </c>
      <c r="G770" s="206"/>
      <c r="H770" s="208" t="s">
        <v>1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193</v>
      </c>
      <c r="AU770" s="215" t="s">
        <v>185</v>
      </c>
      <c r="AV770" s="13" t="s">
        <v>82</v>
      </c>
      <c r="AW770" s="13" t="s">
        <v>31</v>
      </c>
      <c r="AX770" s="13" t="s">
        <v>75</v>
      </c>
      <c r="AY770" s="215" t="s">
        <v>184</v>
      </c>
    </row>
    <row r="771" spans="1:65" s="13" customFormat="1" ht="11.25">
      <c r="B771" s="205"/>
      <c r="C771" s="206"/>
      <c r="D771" s="207" t="s">
        <v>193</v>
      </c>
      <c r="E771" s="208" t="s">
        <v>1</v>
      </c>
      <c r="F771" s="209" t="s">
        <v>807</v>
      </c>
      <c r="G771" s="206"/>
      <c r="H771" s="208" t="s">
        <v>1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193</v>
      </c>
      <c r="AU771" s="215" t="s">
        <v>185</v>
      </c>
      <c r="AV771" s="13" t="s">
        <v>82</v>
      </c>
      <c r="AW771" s="13" t="s">
        <v>31</v>
      </c>
      <c r="AX771" s="13" t="s">
        <v>75</v>
      </c>
      <c r="AY771" s="215" t="s">
        <v>184</v>
      </c>
    </row>
    <row r="772" spans="1:65" s="13" customFormat="1" ht="11.25">
      <c r="B772" s="205"/>
      <c r="C772" s="206"/>
      <c r="D772" s="207" t="s">
        <v>193</v>
      </c>
      <c r="E772" s="208" t="s">
        <v>1</v>
      </c>
      <c r="F772" s="209" t="s">
        <v>195</v>
      </c>
      <c r="G772" s="206"/>
      <c r="H772" s="208" t="s">
        <v>1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193</v>
      </c>
      <c r="AU772" s="215" t="s">
        <v>185</v>
      </c>
      <c r="AV772" s="13" t="s">
        <v>82</v>
      </c>
      <c r="AW772" s="13" t="s">
        <v>31</v>
      </c>
      <c r="AX772" s="13" t="s">
        <v>75</v>
      </c>
      <c r="AY772" s="215" t="s">
        <v>184</v>
      </c>
    </row>
    <row r="773" spans="1:65" s="13" customFormat="1" ht="11.25">
      <c r="B773" s="205"/>
      <c r="C773" s="206"/>
      <c r="D773" s="207" t="s">
        <v>193</v>
      </c>
      <c r="E773" s="208" t="s">
        <v>1</v>
      </c>
      <c r="F773" s="209" t="s">
        <v>808</v>
      </c>
      <c r="G773" s="206"/>
      <c r="H773" s="208" t="s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193</v>
      </c>
      <c r="AU773" s="215" t="s">
        <v>185</v>
      </c>
      <c r="AV773" s="13" t="s">
        <v>82</v>
      </c>
      <c r="AW773" s="13" t="s">
        <v>31</v>
      </c>
      <c r="AX773" s="13" t="s">
        <v>75</v>
      </c>
      <c r="AY773" s="215" t="s">
        <v>184</v>
      </c>
    </row>
    <row r="774" spans="1:65" s="14" customFormat="1" ht="11.25">
      <c r="B774" s="216"/>
      <c r="C774" s="217"/>
      <c r="D774" s="207" t="s">
        <v>193</v>
      </c>
      <c r="E774" s="218" t="s">
        <v>1</v>
      </c>
      <c r="F774" s="219" t="s">
        <v>261</v>
      </c>
      <c r="G774" s="217"/>
      <c r="H774" s="220">
        <v>10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193</v>
      </c>
      <c r="AU774" s="226" t="s">
        <v>185</v>
      </c>
      <c r="AV774" s="14" t="s">
        <v>84</v>
      </c>
      <c r="AW774" s="14" t="s">
        <v>31</v>
      </c>
      <c r="AX774" s="14" t="s">
        <v>75</v>
      </c>
      <c r="AY774" s="226" t="s">
        <v>184</v>
      </c>
    </row>
    <row r="775" spans="1:65" s="2" customFormat="1" ht="24">
      <c r="A775" s="34"/>
      <c r="B775" s="35"/>
      <c r="C775" s="192" t="s">
        <v>836</v>
      </c>
      <c r="D775" s="192" t="s">
        <v>187</v>
      </c>
      <c r="E775" s="193" t="s">
        <v>837</v>
      </c>
      <c r="F775" s="194" t="s">
        <v>838</v>
      </c>
      <c r="G775" s="195" t="s">
        <v>239</v>
      </c>
      <c r="H775" s="196">
        <v>5</v>
      </c>
      <c r="I775" s="197"/>
      <c r="J775" s="198">
        <f>ROUND(I775*H775,2)</f>
        <v>0</v>
      </c>
      <c r="K775" s="194" t="s">
        <v>190</v>
      </c>
      <c r="L775" s="39"/>
      <c r="M775" s="199" t="s">
        <v>1</v>
      </c>
      <c r="N775" s="200" t="s">
        <v>40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0.154</v>
      </c>
      <c r="T775" s="202">
        <f>S775*H775</f>
        <v>0.77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191</v>
      </c>
      <c r="AT775" s="203" t="s">
        <v>187</v>
      </c>
      <c r="AU775" s="203" t="s">
        <v>185</v>
      </c>
      <c r="AY775" s="17" t="s">
        <v>184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82</v>
      </c>
      <c r="BK775" s="204">
        <f>ROUND(I775*H775,2)</f>
        <v>0</v>
      </c>
      <c r="BL775" s="17" t="s">
        <v>191</v>
      </c>
      <c r="BM775" s="203" t="s">
        <v>839</v>
      </c>
    </row>
    <row r="776" spans="1:65" s="13" customFormat="1" ht="11.25">
      <c r="B776" s="205"/>
      <c r="C776" s="206"/>
      <c r="D776" s="207" t="s">
        <v>193</v>
      </c>
      <c r="E776" s="208" t="s">
        <v>1</v>
      </c>
      <c r="F776" s="209" t="s">
        <v>806</v>
      </c>
      <c r="G776" s="206"/>
      <c r="H776" s="208" t="s">
        <v>1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193</v>
      </c>
      <c r="AU776" s="215" t="s">
        <v>185</v>
      </c>
      <c r="AV776" s="13" t="s">
        <v>82</v>
      </c>
      <c r="AW776" s="13" t="s">
        <v>31</v>
      </c>
      <c r="AX776" s="13" t="s">
        <v>75</v>
      </c>
      <c r="AY776" s="215" t="s">
        <v>184</v>
      </c>
    </row>
    <row r="777" spans="1:65" s="13" customFormat="1" ht="11.25">
      <c r="B777" s="205"/>
      <c r="C777" s="206"/>
      <c r="D777" s="207" t="s">
        <v>193</v>
      </c>
      <c r="E777" s="208" t="s">
        <v>1</v>
      </c>
      <c r="F777" s="209" t="s">
        <v>807</v>
      </c>
      <c r="G777" s="206"/>
      <c r="H777" s="208" t="s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193</v>
      </c>
      <c r="AU777" s="215" t="s">
        <v>185</v>
      </c>
      <c r="AV777" s="13" t="s">
        <v>82</v>
      </c>
      <c r="AW777" s="13" t="s">
        <v>31</v>
      </c>
      <c r="AX777" s="13" t="s">
        <v>75</v>
      </c>
      <c r="AY777" s="215" t="s">
        <v>184</v>
      </c>
    </row>
    <row r="778" spans="1:65" s="13" customFormat="1" ht="11.25">
      <c r="B778" s="205"/>
      <c r="C778" s="206"/>
      <c r="D778" s="207" t="s">
        <v>193</v>
      </c>
      <c r="E778" s="208" t="s">
        <v>1</v>
      </c>
      <c r="F778" s="209" t="s">
        <v>195</v>
      </c>
      <c r="G778" s="206"/>
      <c r="H778" s="208" t="s">
        <v>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193</v>
      </c>
      <c r="AU778" s="215" t="s">
        <v>185</v>
      </c>
      <c r="AV778" s="13" t="s">
        <v>82</v>
      </c>
      <c r="AW778" s="13" t="s">
        <v>31</v>
      </c>
      <c r="AX778" s="13" t="s">
        <v>75</v>
      </c>
      <c r="AY778" s="215" t="s">
        <v>184</v>
      </c>
    </row>
    <row r="779" spans="1:65" s="13" customFormat="1" ht="11.25">
      <c r="B779" s="205"/>
      <c r="C779" s="206"/>
      <c r="D779" s="207" t="s">
        <v>193</v>
      </c>
      <c r="E779" s="208" t="s">
        <v>1</v>
      </c>
      <c r="F779" s="209" t="s">
        <v>808</v>
      </c>
      <c r="G779" s="206"/>
      <c r="H779" s="208" t="s">
        <v>1</v>
      </c>
      <c r="I779" s="210"/>
      <c r="J779" s="206"/>
      <c r="K779" s="206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193</v>
      </c>
      <c r="AU779" s="215" t="s">
        <v>185</v>
      </c>
      <c r="AV779" s="13" t="s">
        <v>82</v>
      </c>
      <c r="AW779" s="13" t="s">
        <v>31</v>
      </c>
      <c r="AX779" s="13" t="s">
        <v>75</v>
      </c>
      <c r="AY779" s="215" t="s">
        <v>184</v>
      </c>
    </row>
    <row r="780" spans="1:65" s="14" customFormat="1" ht="11.25">
      <c r="B780" s="216"/>
      <c r="C780" s="217"/>
      <c r="D780" s="207" t="s">
        <v>193</v>
      </c>
      <c r="E780" s="218" t="s">
        <v>1</v>
      </c>
      <c r="F780" s="219" t="s">
        <v>236</v>
      </c>
      <c r="G780" s="217"/>
      <c r="H780" s="220">
        <v>5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193</v>
      </c>
      <c r="AU780" s="226" t="s">
        <v>185</v>
      </c>
      <c r="AV780" s="14" t="s">
        <v>84</v>
      </c>
      <c r="AW780" s="14" t="s">
        <v>31</v>
      </c>
      <c r="AX780" s="14" t="s">
        <v>75</v>
      </c>
      <c r="AY780" s="226" t="s">
        <v>184</v>
      </c>
    </row>
    <row r="781" spans="1:65" s="2" customFormat="1" ht="24">
      <c r="A781" s="34"/>
      <c r="B781" s="35"/>
      <c r="C781" s="192" t="s">
        <v>840</v>
      </c>
      <c r="D781" s="192" t="s">
        <v>187</v>
      </c>
      <c r="E781" s="193" t="s">
        <v>841</v>
      </c>
      <c r="F781" s="194" t="s">
        <v>842</v>
      </c>
      <c r="G781" s="195" t="s">
        <v>327</v>
      </c>
      <c r="H781" s="196">
        <v>1650</v>
      </c>
      <c r="I781" s="197"/>
      <c r="J781" s="198">
        <f>ROUND(I781*H781,2)</f>
        <v>0</v>
      </c>
      <c r="K781" s="194" t="s">
        <v>190</v>
      </c>
      <c r="L781" s="39"/>
      <c r="M781" s="199" t="s">
        <v>1</v>
      </c>
      <c r="N781" s="200" t="s">
        <v>40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2E-3</v>
      </c>
      <c r="T781" s="202">
        <f>S781*H781</f>
        <v>3.3000000000000003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191</v>
      </c>
      <c r="AT781" s="203" t="s">
        <v>187</v>
      </c>
      <c r="AU781" s="203" t="s">
        <v>185</v>
      </c>
      <c r="AY781" s="17" t="s">
        <v>184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82</v>
      </c>
      <c r="BK781" s="204">
        <f>ROUND(I781*H781,2)</f>
        <v>0</v>
      </c>
      <c r="BL781" s="17" t="s">
        <v>191</v>
      </c>
      <c r="BM781" s="203" t="s">
        <v>843</v>
      </c>
    </row>
    <row r="782" spans="1:65" s="13" customFormat="1" ht="11.25">
      <c r="B782" s="205"/>
      <c r="C782" s="206"/>
      <c r="D782" s="207" t="s">
        <v>193</v>
      </c>
      <c r="E782" s="208" t="s">
        <v>1</v>
      </c>
      <c r="F782" s="209" t="s">
        <v>806</v>
      </c>
      <c r="G782" s="206"/>
      <c r="H782" s="208" t="s">
        <v>1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193</v>
      </c>
      <c r="AU782" s="215" t="s">
        <v>185</v>
      </c>
      <c r="AV782" s="13" t="s">
        <v>82</v>
      </c>
      <c r="AW782" s="13" t="s">
        <v>31</v>
      </c>
      <c r="AX782" s="13" t="s">
        <v>75</v>
      </c>
      <c r="AY782" s="215" t="s">
        <v>184</v>
      </c>
    </row>
    <row r="783" spans="1:65" s="13" customFormat="1" ht="11.25">
      <c r="B783" s="205"/>
      <c r="C783" s="206"/>
      <c r="D783" s="207" t="s">
        <v>193</v>
      </c>
      <c r="E783" s="208" t="s">
        <v>1</v>
      </c>
      <c r="F783" s="209" t="s">
        <v>807</v>
      </c>
      <c r="G783" s="206"/>
      <c r="H783" s="208" t="s">
        <v>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193</v>
      </c>
      <c r="AU783" s="215" t="s">
        <v>185</v>
      </c>
      <c r="AV783" s="13" t="s">
        <v>82</v>
      </c>
      <c r="AW783" s="13" t="s">
        <v>31</v>
      </c>
      <c r="AX783" s="13" t="s">
        <v>75</v>
      </c>
      <c r="AY783" s="215" t="s">
        <v>184</v>
      </c>
    </row>
    <row r="784" spans="1:65" s="13" customFormat="1" ht="11.25">
      <c r="B784" s="205"/>
      <c r="C784" s="206"/>
      <c r="D784" s="207" t="s">
        <v>193</v>
      </c>
      <c r="E784" s="208" t="s">
        <v>1</v>
      </c>
      <c r="F784" s="209" t="s">
        <v>195</v>
      </c>
      <c r="G784" s="206"/>
      <c r="H784" s="208" t="s">
        <v>1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193</v>
      </c>
      <c r="AU784" s="215" t="s">
        <v>185</v>
      </c>
      <c r="AV784" s="13" t="s">
        <v>82</v>
      </c>
      <c r="AW784" s="13" t="s">
        <v>31</v>
      </c>
      <c r="AX784" s="13" t="s">
        <v>75</v>
      </c>
      <c r="AY784" s="215" t="s">
        <v>184</v>
      </c>
    </row>
    <row r="785" spans="1:65" s="13" customFormat="1" ht="11.25">
      <c r="B785" s="205"/>
      <c r="C785" s="206"/>
      <c r="D785" s="207" t="s">
        <v>193</v>
      </c>
      <c r="E785" s="208" t="s">
        <v>1</v>
      </c>
      <c r="F785" s="209" t="s">
        <v>844</v>
      </c>
      <c r="G785" s="206"/>
      <c r="H785" s="208" t="s">
        <v>1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193</v>
      </c>
      <c r="AU785" s="215" t="s">
        <v>185</v>
      </c>
      <c r="AV785" s="13" t="s">
        <v>82</v>
      </c>
      <c r="AW785" s="13" t="s">
        <v>31</v>
      </c>
      <c r="AX785" s="13" t="s">
        <v>75</v>
      </c>
      <c r="AY785" s="215" t="s">
        <v>184</v>
      </c>
    </row>
    <row r="786" spans="1:65" s="14" customFormat="1" ht="11.25">
      <c r="B786" s="216"/>
      <c r="C786" s="217"/>
      <c r="D786" s="207" t="s">
        <v>193</v>
      </c>
      <c r="E786" s="218" t="s">
        <v>1</v>
      </c>
      <c r="F786" s="219" t="s">
        <v>845</v>
      </c>
      <c r="G786" s="217"/>
      <c r="H786" s="220">
        <v>1650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193</v>
      </c>
      <c r="AU786" s="226" t="s">
        <v>185</v>
      </c>
      <c r="AV786" s="14" t="s">
        <v>84</v>
      </c>
      <c r="AW786" s="14" t="s">
        <v>31</v>
      </c>
      <c r="AX786" s="14" t="s">
        <v>75</v>
      </c>
      <c r="AY786" s="226" t="s">
        <v>184</v>
      </c>
    </row>
    <row r="787" spans="1:65" s="2" customFormat="1" ht="24">
      <c r="A787" s="34"/>
      <c r="B787" s="35"/>
      <c r="C787" s="192" t="s">
        <v>846</v>
      </c>
      <c r="D787" s="192" t="s">
        <v>187</v>
      </c>
      <c r="E787" s="193" t="s">
        <v>847</v>
      </c>
      <c r="F787" s="194" t="s">
        <v>848</v>
      </c>
      <c r="G787" s="195" t="s">
        <v>327</v>
      </c>
      <c r="H787" s="196">
        <v>1200</v>
      </c>
      <c r="I787" s="197"/>
      <c r="J787" s="198">
        <f>ROUND(I787*H787,2)</f>
        <v>0</v>
      </c>
      <c r="K787" s="194" t="s">
        <v>190</v>
      </c>
      <c r="L787" s="39"/>
      <c r="M787" s="199" t="s">
        <v>1</v>
      </c>
      <c r="N787" s="200" t="s">
        <v>40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4.0000000000000001E-3</v>
      </c>
      <c r="T787" s="202">
        <f>S787*H787</f>
        <v>4.8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191</v>
      </c>
      <c r="AT787" s="203" t="s">
        <v>187</v>
      </c>
      <c r="AU787" s="203" t="s">
        <v>185</v>
      </c>
      <c r="AY787" s="17" t="s">
        <v>184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82</v>
      </c>
      <c r="BK787" s="204">
        <f>ROUND(I787*H787,2)</f>
        <v>0</v>
      </c>
      <c r="BL787" s="17" t="s">
        <v>191</v>
      </c>
      <c r="BM787" s="203" t="s">
        <v>849</v>
      </c>
    </row>
    <row r="788" spans="1:65" s="13" customFormat="1" ht="22.5">
      <c r="B788" s="205"/>
      <c r="C788" s="206"/>
      <c r="D788" s="207" t="s">
        <v>193</v>
      </c>
      <c r="E788" s="208" t="s">
        <v>1</v>
      </c>
      <c r="F788" s="209" t="s">
        <v>635</v>
      </c>
      <c r="G788" s="206"/>
      <c r="H788" s="208" t="s">
        <v>1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193</v>
      </c>
      <c r="AU788" s="215" t="s">
        <v>185</v>
      </c>
      <c r="AV788" s="13" t="s">
        <v>82</v>
      </c>
      <c r="AW788" s="13" t="s">
        <v>31</v>
      </c>
      <c r="AX788" s="13" t="s">
        <v>75</v>
      </c>
      <c r="AY788" s="215" t="s">
        <v>184</v>
      </c>
    </row>
    <row r="789" spans="1:65" s="13" customFormat="1" ht="11.25">
      <c r="B789" s="205"/>
      <c r="C789" s="206"/>
      <c r="D789" s="207" t="s">
        <v>193</v>
      </c>
      <c r="E789" s="208" t="s">
        <v>1</v>
      </c>
      <c r="F789" s="209" t="s">
        <v>195</v>
      </c>
      <c r="G789" s="206"/>
      <c r="H789" s="208" t="s">
        <v>1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193</v>
      </c>
      <c r="AU789" s="215" t="s">
        <v>185</v>
      </c>
      <c r="AV789" s="13" t="s">
        <v>82</v>
      </c>
      <c r="AW789" s="13" t="s">
        <v>31</v>
      </c>
      <c r="AX789" s="13" t="s">
        <v>75</v>
      </c>
      <c r="AY789" s="215" t="s">
        <v>184</v>
      </c>
    </row>
    <row r="790" spans="1:65" s="13" customFormat="1" ht="11.25">
      <c r="B790" s="205"/>
      <c r="C790" s="206"/>
      <c r="D790" s="207" t="s">
        <v>193</v>
      </c>
      <c r="E790" s="208" t="s">
        <v>1</v>
      </c>
      <c r="F790" s="209" t="s">
        <v>844</v>
      </c>
      <c r="G790" s="206"/>
      <c r="H790" s="208" t="s">
        <v>1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193</v>
      </c>
      <c r="AU790" s="215" t="s">
        <v>185</v>
      </c>
      <c r="AV790" s="13" t="s">
        <v>82</v>
      </c>
      <c r="AW790" s="13" t="s">
        <v>31</v>
      </c>
      <c r="AX790" s="13" t="s">
        <v>75</v>
      </c>
      <c r="AY790" s="215" t="s">
        <v>184</v>
      </c>
    </row>
    <row r="791" spans="1:65" s="14" customFormat="1" ht="11.25">
      <c r="B791" s="216"/>
      <c r="C791" s="217"/>
      <c r="D791" s="207" t="s">
        <v>193</v>
      </c>
      <c r="E791" s="218" t="s">
        <v>1</v>
      </c>
      <c r="F791" s="219" t="s">
        <v>850</v>
      </c>
      <c r="G791" s="217"/>
      <c r="H791" s="220">
        <v>1200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193</v>
      </c>
      <c r="AU791" s="226" t="s">
        <v>185</v>
      </c>
      <c r="AV791" s="14" t="s">
        <v>84</v>
      </c>
      <c r="AW791" s="14" t="s">
        <v>31</v>
      </c>
      <c r="AX791" s="14" t="s">
        <v>75</v>
      </c>
      <c r="AY791" s="226" t="s">
        <v>184</v>
      </c>
    </row>
    <row r="792" spans="1:65" s="2" customFormat="1" ht="24">
      <c r="A792" s="34"/>
      <c r="B792" s="35"/>
      <c r="C792" s="192" t="s">
        <v>851</v>
      </c>
      <c r="D792" s="192" t="s">
        <v>187</v>
      </c>
      <c r="E792" s="193" t="s">
        <v>852</v>
      </c>
      <c r="F792" s="194" t="s">
        <v>853</v>
      </c>
      <c r="G792" s="195" t="s">
        <v>327</v>
      </c>
      <c r="H792" s="196">
        <v>150</v>
      </c>
      <c r="I792" s="197"/>
      <c r="J792" s="198">
        <f>ROUND(I792*H792,2)</f>
        <v>0</v>
      </c>
      <c r="K792" s="194" t="s">
        <v>190</v>
      </c>
      <c r="L792" s="39"/>
      <c r="M792" s="199" t="s">
        <v>1</v>
      </c>
      <c r="N792" s="200" t="s">
        <v>40</v>
      </c>
      <c r="O792" s="71"/>
      <c r="P792" s="201">
        <f>O792*H792</f>
        <v>0</v>
      </c>
      <c r="Q792" s="201">
        <v>0</v>
      </c>
      <c r="R792" s="201">
        <f>Q792*H792</f>
        <v>0</v>
      </c>
      <c r="S792" s="201">
        <v>8.9999999999999993E-3</v>
      </c>
      <c r="T792" s="202">
        <f>S792*H792</f>
        <v>1.3499999999999999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03" t="s">
        <v>191</v>
      </c>
      <c r="AT792" s="203" t="s">
        <v>187</v>
      </c>
      <c r="AU792" s="203" t="s">
        <v>185</v>
      </c>
      <c r="AY792" s="17" t="s">
        <v>184</v>
      </c>
      <c r="BE792" s="204">
        <f>IF(N792="základní",J792,0)</f>
        <v>0</v>
      </c>
      <c r="BF792" s="204">
        <f>IF(N792="snížená",J792,0)</f>
        <v>0</v>
      </c>
      <c r="BG792" s="204">
        <f>IF(N792="zákl. přenesená",J792,0)</f>
        <v>0</v>
      </c>
      <c r="BH792" s="204">
        <f>IF(N792="sníž. přenesená",J792,0)</f>
        <v>0</v>
      </c>
      <c r="BI792" s="204">
        <f>IF(N792="nulová",J792,0)</f>
        <v>0</v>
      </c>
      <c r="BJ792" s="17" t="s">
        <v>82</v>
      </c>
      <c r="BK792" s="204">
        <f>ROUND(I792*H792,2)</f>
        <v>0</v>
      </c>
      <c r="BL792" s="17" t="s">
        <v>191</v>
      </c>
      <c r="BM792" s="203" t="s">
        <v>854</v>
      </c>
    </row>
    <row r="793" spans="1:65" s="13" customFormat="1" ht="11.25">
      <c r="B793" s="205"/>
      <c r="C793" s="206"/>
      <c r="D793" s="207" t="s">
        <v>193</v>
      </c>
      <c r="E793" s="208" t="s">
        <v>1</v>
      </c>
      <c r="F793" s="209" t="s">
        <v>806</v>
      </c>
      <c r="G793" s="206"/>
      <c r="H793" s="208" t="s">
        <v>1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193</v>
      </c>
      <c r="AU793" s="215" t="s">
        <v>185</v>
      </c>
      <c r="AV793" s="13" t="s">
        <v>82</v>
      </c>
      <c r="AW793" s="13" t="s">
        <v>31</v>
      </c>
      <c r="AX793" s="13" t="s">
        <v>75</v>
      </c>
      <c r="AY793" s="215" t="s">
        <v>184</v>
      </c>
    </row>
    <row r="794" spans="1:65" s="13" customFormat="1" ht="11.25">
      <c r="B794" s="205"/>
      <c r="C794" s="206"/>
      <c r="D794" s="207" t="s">
        <v>193</v>
      </c>
      <c r="E794" s="208" t="s">
        <v>1</v>
      </c>
      <c r="F794" s="209" t="s">
        <v>807</v>
      </c>
      <c r="G794" s="206"/>
      <c r="H794" s="208" t="s">
        <v>1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193</v>
      </c>
      <c r="AU794" s="215" t="s">
        <v>185</v>
      </c>
      <c r="AV794" s="13" t="s">
        <v>82</v>
      </c>
      <c r="AW794" s="13" t="s">
        <v>31</v>
      </c>
      <c r="AX794" s="13" t="s">
        <v>75</v>
      </c>
      <c r="AY794" s="215" t="s">
        <v>184</v>
      </c>
    </row>
    <row r="795" spans="1:65" s="13" customFormat="1" ht="11.25">
      <c r="B795" s="205"/>
      <c r="C795" s="206"/>
      <c r="D795" s="207" t="s">
        <v>193</v>
      </c>
      <c r="E795" s="208" t="s">
        <v>1</v>
      </c>
      <c r="F795" s="209" t="s">
        <v>195</v>
      </c>
      <c r="G795" s="206"/>
      <c r="H795" s="208" t="s">
        <v>1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193</v>
      </c>
      <c r="AU795" s="215" t="s">
        <v>185</v>
      </c>
      <c r="AV795" s="13" t="s">
        <v>82</v>
      </c>
      <c r="AW795" s="13" t="s">
        <v>31</v>
      </c>
      <c r="AX795" s="13" t="s">
        <v>75</v>
      </c>
      <c r="AY795" s="215" t="s">
        <v>184</v>
      </c>
    </row>
    <row r="796" spans="1:65" s="13" customFormat="1" ht="11.25">
      <c r="B796" s="205"/>
      <c r="C796" s="206"/>
      <c r="D796" s="207" t="s">
        <v>193</v>
      </c>
      <c r="E796" s="208" t="s">
        <v>1</v>
      </c>
      <c r="F796" s="209" t="s">
        <v>808</v>
      </c>
      <c r="G796" s="206"/>
      <c r="H796" s="208" t="s">
        <v>1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193</v>
      </c>
      <c r="AU796" s="215" t="s">
        <v>185</v>
      </c>
      <c r="AV796" s="13" t="s">
        <v>82</v>
      </c>
      <c r="AW796" s="13" t="s">
        <v>31</v>
      </c>
      <c r="AX796" s="13" t="s">
        <v>75</v>
      </c>
      <c r="AY796" s="215" t="s">
        <v>184</v>
      </c>
    </row>
    <row r="797" spans="1:65" s="14" customFormat="1" ht="11.25">
      <c r="B797" s="216"/>
      <c r="C797" s="217"/>
      <c r="D797" s="207" t="s">
        <v>193</v>
      </c>
      <c r="E797" s="218" t="s">
        <v>1</v>
      </c>
      <c r="F797" s="219" t="s">
        <v>809</v>
      </c>
      <c r="G797" s="217"/>
      <c r="H797" s="220">
        <v>150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193</v>
      </c>
      <c r="AU797" s="226" t="s">
        <v>185</v>
      </c>
      <c r="AV797" s="14" t="s">
        <v>84</v>
      </c>
      <c r="AW797" s="14" t="s">
        <v>31</v>
      </c>
      <c r="AX797" s="14" t="s">
        <v>75</v>
      </c>
      <c r="AY797" s="226" t="s">
        <v>184</v>
      </c>
    </row>
    <row r="798" spans="1:65" s="2" customFormat="1" ht="24">
      <c r="A798" s="34"/>
      <c r="B798" s="35"/>
      <c r="C798" s="192" t="s">
        <v>855</v>
      </c>
      <c r="D798" s="192" t="s">
        <v>187</v>
      </c>
      <c r="E798" s="193" t="s">
        <v>856</v>
      </c>
      <c r="F798" s="194" t="s">
        <v>857</v>
      </c>
      <c r="G798" s="195" t="s">
        <v>327</v>
      </c>
      <c r="H798" s="196">
        <v>200</v>
      </c>
      <c r="I798" s="197"/>
      <c r="J798" s="198">
        <f>ROUND(I798*H798,2)</f>
        <v>0</v>
      </c>
      <c r="K798" s="194" t="s">
        <v>190</v>
      </c>
      <c r="L798" s="39"/>
      <c r="M798" s="199" t="s">
        <v>1</v>
      </c>
      <c r="N798" s="200" t="s">
        <v>40</v>
      </c>
      <c r="O798" s="71"/>
      <c r="P798" s="201">
        <f>O798*H798</f>
        <v>0</v>
      </c>
      <c r="Q798" s="201">
        <v>0</v>
      </c>
      <c r="R798" s="201">
        <f>Q798*H798</f>
        <v>0</v>
      </c>
      <c r="S798" s="201">
        <v>1.2999999999999999E-2</v>
      </c>
      <c r="T798" s="202">
        <f>S798*H798</f>
        <v>2.6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203" t="s">
        <v>191</v>
      </c>
      <c r="AT798" s="203" t="s">
        <v>187</v>
      </c>
      <c r="AU798" s="203" t="s">
        <v>185</v>
      </c>
      <c r="AY798" s="17" t="s">
        <v>184</v>
      </c>
      <c r="BE798" s="204">
        <f>IF(N798="základní",J798,0)</f>
        <v>0</v>
      </c>
      <c r="BF798" s="204">
        <f>IF(N798="snížená",J798,0)</f>
        <v>0</v>
      </c>
      <c r="BG798" s="204">
        <f>IF(N798="zákl. přenesená",J798,0)</f>
        <v>0</v>
      </c>
      <c r="BH798" s="204">
        <f>IF(N798="sníž. přenesená",J798,0)</f>
        <v>0</v>
      </c>
      <c r="BI798" s="204">
        <f>IF(N798="nulová",J798,0)</f>
        <v>0</v>
      </c>
      <c r="BJ798" s="17" t="s">
        <v>82</v>
      </c>
      <c r="BK798" s="204">
        <f>ROUND(I798*H798,2)</f>
        <v>0</v>
      </c>
      <c r="BL798" s="17" t="s">
        <v>191</v>
      </c>
      <c r="BM798" s="203" t="s">
        <v>858</v>
      </c>
    </row>
    <row r="799" spans="1:65" s="13" customFormat="1" ht="11.25">
      <c r="B799" s="205"/>
      <c r="C799" s="206"/>
      <c r="D799" s="207" t="s">
        <v>193</v>
      </c>
      <c r="E799" s="208" t="s">
        <v>1</v>
      </c>
      <c r="F799" s="209" t="s">
        <v>806</v>
      </c>
      <c r="G799" s="206"/>
      <c r="H799" s="208" t="s">
        <v>1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193</v>
      </c>
      <c r="AU799" s="215" t="s">
        <v>185</v>
      </c>
      <c r="AV799" s="13" t="s">
        <v>82</v>
      </c>
      <c r="AW799" s="13" t="s">
        <v>31</v>
      </c>
      <c r="AX799" s="13" t="s">
        <v>75</v>
      </c>
      <c r="AY799" s="215" t="s">
        <v>184</v>
      </c>
    </row>
    <row r="800" spans="1:65" s="13" customFormat="1" ht="11.25">
      <c r="B800" s="205"/>
      <c r="C800" s="206"/>
      <c r="D800" s="207" t="s">
        <v>193</v>
      </c>
      <c r="E800" s="208" t="s">
        <v>1</v>
      </c>
      <c r="F800" s="209" t="s">
        <v>807</v>
      </c>
      <c r="G800" s="206"/>
      <c r="H800" s="208" t="s">
        <v>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193</v>
      </c>
      <c r="AU800" s="215" t="s">
        <v>185</v>
      </c>
      <c r="AV800" s="13" t="s">
        <v>82</v>
      </c>
      <c r="AW800" s="13" t="s">
        <v>31</v>
      </c>
      <c r="AX800" s="13" t="s">
        <v>75</v>
      </c>
      <c r="AY800" s="215" t="s">
        <v>184</v>
      </c>
    </row>
    <row r="801" spans="1:65" s="13" customFormat="1" ht="11.25">
      <c r="B801" s="205"/>
      <c r="C801" s="206"/>
      <c r="D801" s="207" t="s">
        <v>193</v>
      </c>
      <c r="E801" s="208" t="s">
        <v>1</v>
      </c>
      <c r="F801" s="209" t="s">
        <v>195</v>
      </c>
      <c r="G801" s="206"/>
      <c r="H801" s="208" t="s">
        <v>1</v>
      </c>
      <c r="I801" s="210"/>
      <c r="J801" s="206"/>
      <c r="K801" s="206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193</v>
      </c>
      <c r="AU801" s="215" t="s">
        <v>185</v>
      </c>
      <c r="AV801" s="13" t="s">
        <v>82</v>
      </c>
      <c r="AW801" s="13" t="s">
        <v>31</v>
      </c>
      <c r="AX801" s="13" t="s">
        <v>75</v>
      </c>
      <c r="AY801" s="215" t="s">
        <v>184</v>
      </c>
    </row>
    <row r="802" spans="1:65" s="13" customFormat="1" ht="11.25">
      <c r="B802" s="205"/>
      <c r="C802" s="206"/>
      <c r="D802" s="207" t="s">
        <v>193</v>
      </c>
      <c r="E802" s="208" t="s">
        <v>1</v>
      </c>
      <c r="F802" s="209" t="s">
        <v>808</v>
      </c>
      <c r="G802" s="206"/>
      <c r="H802" s="208" t="s">
        <v>1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193</v>
      </c>
      <c r="AU802" s="215" t="s">
        <v>185</v>
      </c>
      <c r="AV802" s="13" t="s">
        <v>82</v>
      </c>
      <c r="AW802" s="13" t="s">
        <v>31</v>
      </c>
      <c r="AX802" s="13" t="s">
        <v>75</v>
      </c>
      <c r="AY802" s="215" t="s">
        <v>184</v>
      </c>
    </row>
    <row r="803" spans="1:65" s="14" customFormat="1" ht="11.25">
      <c r="B803" s="216"/>
      <c r="C803" s="217"/>
      <c r="D803" s="207" t="s">
        <v>193</v>
      </c>
      <c r="E803" s="218" t="s">
        <v>1</v>
      </c>
      <c r="F803" s="219" t="s">
        <v>859</v>
      </c>
      <c r="G803" s="217"/>
      <c r="H803" s="220">
        <v>200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193</v>
      </c>
      <c r="AU803" s="226" t="s">
        <v>185</v>
      </c>
      <c r="AV803" s="14" t="s">
        <v>84</v>
      </c>
      <c r="AW803" s="14" t="s">
        <v>31</v>
      </c>
      <c r="AX803" s="14" t="s">
        <v>75</v>
      </c>
      <c r="AY803" s="226" t="s">
        <v>184</v>
      </c>
    </row>
    <row r="804" spans="1:65" s="2" customFormat="1" ht="24">
      <c r="A804" s="34"/>
      <c r="B804" s="35"/>
      <c r="C804" s="192" t="s">
        <v>860</v>
      </c>
      <c r="D804" s="192" t="s">
        <v>187</v>
      </c>
      <c r="E804" s="193" t="s">
        <v>861</v>
      </c>
      <c r="F804" s="194" t="s">
        <v>862</v>
      </c>
      <c r="G804" s="195" t="s">
        <v>327</v>
      </c>
      <c r="H804" s="196">
        <v>150</v>
      </c>
      <c r="I804" s="197"/>
      <c r="J804" s="198">
        <f>ROUND(I804*H804,2)</f>
        <v>0</v>
      </c>
      <c r="K804" s="194" t="s">
        <v>190</v>
      </c>
      <c r="L804" s="39"/>
      <c r="M804" s="199" t="s">
        <v>1</v>
      </c>
      <c r="N804" s="200" t="s">
        <v>40</v>
      </c>
      <c r="O804" s="71"/>
      <c r="P804" s="201">
        <f>O804*H804</f>
        <v>0</v>
      </c>
      <c r="Q804" s="201">
        <v>0</v>
      </c>
      <c r="R804" s="201">
        <f>Q804*H804</f>
        <v>0</v>
      </c>
      <c r="S804" s="201">
        <v>8.9999999999999993E-3</v>
      </c>
      <c r="T804" s="202">
        <f>S804*H804</f>
        <v>1.3499999999999999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203" t="s">
        <v>191</v>
      </c>
      <c r="AT804" s="203" t="s">
        <v>187</v>
      </c>
      <c r="AU804" s="203" t="s">
        <v>185</v>
      </c>
      <c r="AY804" s="17" t="s">
        <v>184</v>
      </c>
      <c r="BE804" s="204">
        <f>IF(N804="základní",J804,0)</f>
        <v>0</v>
      </c>
      <c r="BF804" s="204">
        <f>IF(N804="snížená",J804,0)</f>
        <v>0</v>
      </c>
      <c r="BG804" s="204">
        <f>IF(N804="zákl. přenesená",J804,0)</f>
        <v>0</v>
      </c>
      <c r="BH804" s="204">
        <f>IF(N804="sníž. přenesená",J804,0)</f>
        <v>0</v>
      </c>
      <c r="BI804" s="204">
        <f>IF(N804="nulová",J804,0)</f>
        <v>0</v>
      </c>
      <c r="BJ804" s="17" t="s">
        <v>82</v>
      </c>
      <c r="BK804" s="204">
        <f>ROUND(I804*H804,2)</f>
        <v>0</v>
      </c>
      <c r="BL804" s="17" t="s">
        <v>191</v>
      </c>
      <c r="BM804" s="203" t="s">
        <v>863</v>
      </c>
    </row>
    <row r="805" spans="1:65" s="13" customFormat="1" ht="11.25">
      <c r="B805" s="205"/>
      <c r="C805" s="206"/>
      <c r="D805" s="207" t="s">
        <v>193</v>
      </c>
      <c r="E805" s="208" t="s">
        <v>1</v>
      </c>
      <c r="F805" s="209" t="s">
        <v>806</v>
      </c>
      <c r="G805" s="206"/>
      <c r="H805" s="208" t="s">
        <v>1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193</v>
      </c>
      <c r="AU805" s="215" t="s">
        <v>185</v>
      </c>
      <c r="AV805" s="13" t="s">
        <v>82</v>
      </c>
      <c r="AW805" s="13" t="s">
        <v>31</v>
      </c>
      <c r="AX805" s="13" t="s">
        <v>75</v>
      </c>
      <c r="AY805" s="215" t="s">
        <v>184</v>
      </c>
    </row>
    <row r="806" spans="1:65" s="13" customFormat="1" ht="11.25">
      <c r="B806" s="205"/>
      <c r="C806" s="206"/>
      <c r="D806" s="207" t="s">
        <v>193</v>
      </c>
      <c r="E806" s="208" t="s">
        <v>1</v>
      </c>
      <c r="F806" s="209" t="s">
        <v>807</v>
      </c>
      <c r="G806" s="206"/>
      <c r="H806" s="208" t="s">
        <v>1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193</v>
      </c>
      <c r="AU806" s="215" t="s">
        <v>185</v>
      </c>
      <c r="AV806" s="13" t="s">
        <v>82</v>
      </c>
      <c r="AW806" s="13" t="s">
        <v>31</v>
      </c>
      <c r="AX806" s="13" t="s">
        <v>75</v>
      </c>
      <c r="AY806" s="215" t="s">
        <v>184</v>
      </c>
    </row>
    <row r="807" spans="1:65" s="13" customFormat="1" ht="11.25">
      <c r="B807" s="205"/>
      <c r="C807" s="206"/>
      <c r="D807" s="207" t="s">
        <v>193</v>
      </c>
      <c r="E807" s="208" t="s">
        <v>1</v>
      </c>
      <c r="F807" s="209" t="s">
        <v>195</v>
      </c>
      <c r="G807" s="206"/>
      <c r="H807" s="208" t="s">
        <v>1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193</v>
      </c>
      <c r="AU807" s="215" t="s">
        <v>185</v>
      </c>
      <c r="AV807" s="13" t="s">
        <v>82</v>
      </c>
      <c r="AW807" s="13" t="s">
        <v>31</v>
      </c>
      <c r="AX807" s="13" t="s">
        <v>75</v>
      </c>
      <c r="AY807" s="215" t="s">
        <v>184</v>
      </c>
    </row>
    <row r="808" spans="1:65" s="13" customFormat="1" ht="11.25">
      <c r="B808" s="205"/>
      <c r="C808" s="206"/>
      <c r="D808" s="207" t="s">
        <v>193</v>
      </c>
      <c r="E808" s="208" t="s">
        <v>1</v>
      </c>
      <c r="F808" s="209" t="s">
        <v>844</v>
      </c>
      <c r="G808" s="206"/>
      <c r="H808" s="208" t="s">
        <v>1</v>
      </c>
      <c r="I808" s="210"/>
      <c r="J808" s="206"/>
      <c r="K808" s="206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193</v>
      </c>
      <c r="AU808" s="215" t="s">
        <v>185</v>
      </c>
      <c r="AV808" s="13" t="s">
        <v>82</v>
      </c>
      <c r="AW808" s="13" t="s">
        <v>31</v>
      </c>
      <c r="AX808" s="13" t="s">
        <v>75</v>
      </c>
      <c r="AY808" s="215" t="s">
        <v>184</v>
      </c>
    </row>
    <row r="809" spans="1:65" s="14" customFormat="1" ht="11.25">
      <c r="B809" s="216"/>
      <c r="C809" s="217"/>
      <c r="D809" s="207" t="s">
        <v>193</v>
      </c>
      <c r="E809" s="218" t="s">
        <v>1</v>
      </c>
      <c r="F809" s="219" t="s">
        <v>809</v>
      </c>
      <c r="G809" s="217"/>
      <c r="H809" s="220">
        <v>150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193</v>
      </c>
      <c r="AU809" s="226" t="s">
        <v>185</v>
      </c>
      <c r="AV809" s="14" t="s">
        <v>84</v>
      </c>
      <c r="AW809" s="14" t="s">
        <v>31</v>
      </c>
      <c r="AX809" s="14" t="s">
        <v>75</v>
      </c>
      <c r="AY809" s="226" t="s">
        <v>184</v>
      </c>
    </row>
    <row r="810" spans="1:65" s="2" customFormat="1" ht="24">
      <c r="A810" s="34"/>
      <c r="B810" s="35"/>
      <c r="C810" s="192" t="s">
        <v>864</v>
      </c>
      <c r="D810" s="192" t="s">
        <v>187</v>
      </c>
      <c r="E810" s="193" t="s">
        <v>865</v>
      </c>
      <c r="F810" s="194" t="s">
        <v>866</v>
      </c>
      <c r="G810" s="195" t="s">
        <v>327</v>
      </c>
      <c r="H810" s="196">
        <v>65</v>
      </c>
      <c r="I810" s="197"/>
      <c r="J810" s="198">
        <f>ROUND(I810*H810,2)</f>
        <v>0</v>
      </c>
      <c r="K810" s="194" t="s">
        <v>190</v>
      </c>
      <c r="L810" s="39"/>
      <c r="M810" s="199" t="s">
        <v>1</v>
      </c>
      <c r="N810" s="200" t="s">
        <v>40</v>
      </c>
      <c r="O810" s="71"/>
      <c r="P810" s="201">
        <f>O810*H810</f>
        <v>0</v>
      </c>
      <c r="Q810" s="201">
        <v>0</v>
      </c>
      <c r="R810" s="201">
        <f>Q810*H810</f>
        <v>0</v>
      </c>
      <c r="S810" s="201">
        <v>1.7999999999999999E-2</v>
      </c>
      <c r="T810" s="202">
        <f>S810*H810</f>
        <v>1.17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203" t="s">
        <v>191</v>
      </c>
      <c r="AT810" s="203" t="s">
        <v>187</v>
      </c>
      <c r="AU810" s="203" t="s">
        <v>185</v>
      </c>
      <c r="AY810" s="17" t="s">
        <v>184</v>
      </c>
      <c r="BE810" s="204">
        <f>IF(N810="základní",J810,0)</f>
        <v>0</v>
      </c>
      <c r="BF810" s="204">
        <f>IF(N810="snížená",J810,0)</f>
        <v>0</v>
      </c>
      <c r="BG810" s="204">
        <f>IF(N810="zákl. přenesená",J810,0)</f>
        <v>0</v>
      </c>
      <c r="BH810" s="204">
        <f>IF(N810="sníž. přenesená",J810,0)</f>
        <v>0</v>
      </c>
      <c r="BI810" s="204">
        <f>IF(N810="nulová",J810,0)</f>
        <v>0</v>
      </c>
      <c r="BJ810" s="17" t="s">
        <v>82</v>
      </c>
      <c r="BK810" s="204">
        <f>ROUND(I810*H810,2)</f>
        <v>0</v>
      </c>
      <c r="BL810" s="17" t="s">
        <v>191</v>
      </c>
      <c r="BM810" s="203" t="s">
        <v>867</v>
      </c>
    </row>
    <row r="811" spans="1:65" s="13" customFormat="1" ht="11.25">
      <c r="B811" s="205"/>
      <c r="C811" s="206"/>
      <c r="D811" s="207" t="s">
        <v>193</v>
      </c>
      <c r="E811" s="208" t="s">
        <v>1</v>
      </c>
      <c r="F811" s="209" t="s">
        <v>806</v>
      </c>
      <c r="G811" s="206"/>
      <c r="H811" s="208" t="s">
        <v>1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193</v>
      </c>
      <c r="AU811" s="215" t="s">
        <v>185</v>
      </c>
      <c r="AV811" s="13" t="s">
        <v>82</v>
      </c>
      <c r="AW811" s="13" t="s">
        <v>31</v>
      </c>
      <c r="AX811" s="13" t="s">
        <v>75</v>
      </c>
      <c r="AY811" s="215" t="s">
        <v>184</v>
      </c>
    </row>
    <row r="812" spans="1:65" s="13" customFormat="1" ht="11.25">
      <c r="B812" s="205"/>
      <c r="C812" s="206"/>
      <c r="D812" s="207" t="s">
        <v>193</v>
      </c>
      <c r="E812" s="208" t="s">
        <v>1</v>
      </c>
      <c r="F812" s="209" t="s">
        <v>807</v>
      </c>
      <c r="G812" s="206"/>
      <c r="H812" s="208" t="s">
        <v>1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193</v>
      </c>
      <c r="AU812" s="215" t="s">
        <v>185</v>
      </c>
      <c r="AV812" s="13" t="s">
        <v>82</v>
      </c>
      <c r="AW812" s="13" t="s">
        <v>31</v>
      </c>
      <c r="AX812" s="13" t="s">
        <v>75</v>
      </c>
      <c r="AY812" s="215" t="s">
        <v>184</v>
      </c>
    </row>
    <row r="813" spans="1:65" s="13" customFormat="1" ht="11.25">
      <c r="B813" s="205"/>
      <c r="C813" s="206"/>
      <c r="D813" s="207" t="s">
        <v>193</v>
      </c>
      <c r="E813" s="208" t="s">
        <v>1</v>
      </c>
      <c r="F813" s="209" t="s">
        <v>195</v>
      </c>
      <c r="G813" s="206"/>
      <c r="H813" s="208" t="s">
        <v>1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193</v>
      </c>
      <c r="AU813" s="215" t="s">
        <v>185</v>
      </c>
      <c r="AV813" s="13" t="s">
        <v>82</v>
      </c>
      <c r="AW813" s="13" t="s">
        <v>31</v>
      </c>
      <c r="AX813" s="13" t="s">
        <v>75</v>
      </c>
      <c r="AY813" s="215" t="s">
        <v>184</v>
      </c>
    </row>
    <row r="814" spans="1:65" s="13" customFormat="1" ht="11.25">
      <c r="B814" s="205"/>
      <c r="C814" s="206"/>
      <c r="D814" s="207" t="s">
        <v>193</v>
      </c>
      <c r="E814" s="208" t="s">
        <v>1</v>
      </c>
      <c r="F814" s="209" t="s">
        <v>844</v>
      </c>
      <c r="G814" s="206"/>
      <c r="H814" s="208" t="s">
        <v>1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193</v>
      </c>
      <c r="AU814" s="215" t="s">
        <v>185</v>
      </c>
      <c r="AV814" s="13" t="s">
        <v>82</v>
      </c>
      <c r="AW814" s="13" t="s">
        <v>31</v>
      </c>
      <c r="AX814" s="13" t="s">
        <v>75</v>
      </c>
      <c r="AY814" s="215" t="s">
        <v>184</v>
      </c>
    </row>
    <row r="815" spans="1:65" s="14" customFormat="1" ht="11.25">
      <c r="B815" s="216"/>
      <c r="C815" s="217"/>
      <c r="D815" s="207" t="s">
        <v>193</v>
      </c>
      <c r="E815" s="218" t="s">
        <v>1</v>
      </c>
      <c r="F815" s="219" t="s">
        <v>868</v>
      </c>
      <c r="G815" s="217"/>
      <c r="H815" s="220">
        <v>65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193</v>
      </c>
      <c r="AU815" s="226" t="s">
        <v>185</v>
      </c>
      <c r="AV815" s="14" t="s">
        <v>84</v>
      </c>
      <c r="AW815" s="14" t="s">
        <v>31</v>
      </c>
      <c r="AX815" s="14" t="s">
        <v>75</v>
      </c>
      <c r="AY815" s="226" t="s">
        <v>184</v>
      </c>
    </row>
    <row r="816" spans="1:65" s="2" customFormat="1" ht="24">
      <c r="A816" s="34"/>
      <c r="B816" s="35"/>
      <c r="C816" s="192" t="s">
        <v>869</v>
      </c>
      <c r="D816" s="192" t="s">
        <v>187</v>
      </c>
      <c r="E816" s="193" t="s">
        <v>870</v>
      </c>
      <c r="F816" s="194" t="s">
        <v>871</v>
      </c>
      <c r="G816" s="195" t="s">
        <v>327</v>
      </c>
      <c r="H816" s="196">
        <v>80</v>
      </c>
      <c r="I816" s="197"/>
      <c r="J816" s="198">
        <f>ROUND(I816*H816,2)</f>
        <v>0</v>
      </c>
      <c r="K816" s="194" t="s">
        <v>190</v>
      </c>
      <c r="L816" s="39"/>
      <c r="M816" s="199" t="s">
        <v>1</v>
      </c>
      <c r="N816" s="200" t="s">
        <v>40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2.7E-2</v>
      </c>
      <c r="T816" s="202">
        <f>S816*H816</f>
        <v>2.16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191</v>
      </c>
      <c r="AT816" s="203" t="s">
        <v>187</v>
      </c>
      <c r="AU816" s="203" t="s">
        <v>185</v>
      </c>
      <c r="AY816" s="17" t="s">
        <v>184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82</v>
      </c>
      <c r="BK816" s="204">
        <f>ROUND(I816*H816,2)</f>
        <v>0</v>
      </c>
      <c r="BL816" s="17" t="s">
        <v>191</v>
      </c>
      <c r="BM816" s="203" t="s">
        <v>872</v>
      </c>
    </row>
    <row r="817" spans="1:65" s="13" customFormat="1" ht="11.25">
      <c r="B817" s="205"/>
      <c r="C817" s="206"/>
      <c r="D817" s="207" t="s">
        <v>193</v>
      </c>
      <c r="E817" s="208" t="s">
        <v>1</v>
      </c>
      <c r="F817" s="209" t="s">
        <v>806</v>
      </c>
      <c r="G817" s="206"/>
      <c r="H817" s="208" t="s">
        <v>1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193</v>
      </c>
      <c r="AU817" s="215" t="s">
        <v>185</v>
      </c>
      <c r="AV817" s="13" t="s">
        <v>82</v>
      </c>
      <c r="AW817" s="13" t="s">
        <v>31</v>
      </c>
      <c r="AX817" s="13" t="s">
        <v>75</v>
      </c>
      <c r="AY817" s="215" t="s">
        <v>184</v>
      </c>
    </row>
    <row r="818" spans="1:65" s="13" customFormat="1" ht="11.25">
      <c r="B818" s="205"/>
      <c r="C818" s="206"/>
      <c r="D818" s="207" t="s">
        <v>193</v>
      </c>
      <c r="E818" s="208" t="s">
        <v>1</v>
      </c>
      <c r="F818" s="209" t="s">
        <v>807</v>
      </c>
      <c r="G818" s="206"/>
      <c r="H818" s="208" t="s">
        <v>1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193</v>
      </c>
      <c r="AU818" s="215" t="s">
        <v>185</v>
      </c>
      <c r="AV818" s="13" t="s">
        <v>82</v>
      </c>
      <c r="AW818" s="13" t="s">
        <v>31</v>
      </c>
      <c r="AX818" s="13" t="s">
        <v>75</v>
      </c>
      <c r="AY818" s="215" t="s">
        <v>184</v>
      </c>
    </row>
    <row r="819" spans="1:65" s="13" customFormat="1" ht="11.25">
      <c r="B819" s="205"/>
      <c r="C819" s="206"/>
      <c r="D819" s="207" t="s">
        <v>193</v>
      </c>
      <c r="E819" s="208" t="s">
        <v>1</v>
      </c>
      <c r="F819" s="209" t="s">
        <v>195</v>
      </c>
      <c r="G819" s="206"/>
      <c r="H819" s="208" t="s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193</v>
      </c>
      <c r="AU819" s="215" t="s">
        <v>185</v>
      </c>
      <c r="AV819" s="13" t="s">
        <v>82</v>
      </c>
      <c r="AW819" s="13" t="s">
        <v>31</v>
      </c>
      <c r="AX819" s="13" t="s">
        <v>75</v>
      </c>
      <c r="AY819" s="215" t="s">
        <v>184</v>
      </c>
    </row>
    <row r="820" spans="1:65" s="13" customFormat="1" ht="11.25">
      <c r="B820" s="205"/>
      <c r="C820" s="206"/>
      <c r="D820" s="207" t="s">
        <v>193</v>
      </c>
      <c r="E820" s="208" t="s">
        <v>1</v>
      </c>
      <c r="F820" s="209" t="s">
        <v>808</v>
      </c>
      <c r="G820" s="206"/>
      <c r="H820" s="208" t="s">
        <v>1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193</v>
      </c>
      <c r="AU820" s="215" t="s">
        <v>185</v>
      </c>
      <c r="AV820" s="13" t="s">
        <v>82</v>
      </c>
      <c r="AW820" s="13" t="s">
        <v>31</v>
      </c>
      <c r="AX820" s="13" t="s">
        <v>75</v>
      </c>
      <c r="AY820" s="215" t="s">
        <v>184</v>
      </c>
    </row>
    <row r="821" spans="1:65" s="14" customFormat="1" ht="11.25">
      <c r="B821" s="216"/>
      <c r="C821" s="217"/>
      <c r="D821" s="207" t="s">
        <v>193</v>
      </c>
      <c r="E821" s="218" t="s">
        <v>1</v>
      </c>
      <c r="F821" s="219" t="s">
        <v>873</v>
      </c>
      <c r="G821" s="217"/>
      <c r="H821" s="220">
        <v>80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193</v>
      </c>
      <c r="AU821" s="226" t="s">
        <v>185</v>
      </c>
      <c r="AV821" s="14" t="s">
        <v>84</v>
      </c>
      <c r="AW821" s="14" t="s">
        <v>31</v>
      </c>
      <c r="AX821" s="14" t="s">
        <v>75</v>
      </c>
      <c r="AY821" s="226" t="s">
        <v>184</v>
      </c>
    </row>
    <row r="822" spans="1:65" s="2" customFormat="1" ht="24">
      <c r="A822" s="34"/>
      <c r="B822" s="35"/>
      <c r="C822" s="192" t="s">
        <v>814</v>
      </c>
      <c r="D822" s="192" t="s">
        <v>187</v>
      </c>
      <c r="E822" s="193" t="s">
        <v>874</v>
      </c>
      <c r="F822" s="194" t="s">
        <v>875</v>
      </c>
      <c r="G822" s="195" t="s">
        <v>327</v>
      </c>
      <c r="H822" s="196">
        <v>40</v>
      </c>
      <c r="I822" s="197"/>
      <c r="J822" s="198">
        <f>ROUND(I822*H822,2)</f>
        <v>0</v>
      </c>
      <c r="K822" s="194" t="s">
        <v>190</v>
      </c>
      <c r="L822" s="39"/>
      <c r="M822" s="199" t="s">
        <v>1</v>
      </c>
      <c r="N822" s="200" t="s">
        <v>40</v>
      </c>
      <c r="O822" s="71"/>
      <c r="P822" s="201">
        <f>O822*H822</f>
        <v>0</v>
      </c>
      <c r="Q822" s="201">
        <v>0</v>
      </c>
      <c r="R822" s="201">
        <f>Q822*H822</f>
        <v>0</v>
      </c>
      <c r="S822" s="201">
        <v>0.04</v>
      </c>
      <c r="T822" s="202">
        <f>S822*H822</f>
        <v>1.6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203" t="s">
        <v>191</v>
      </c>
      <c r="AT822" s="203" t="s">
        <v>187</v>
      </c>
      <c r="AU822" s="203" t="s">
        <v>185</v>
      </c>
      <c r="AY822" s="17" t="s">
        <v>184</v>
      </c>
      <c r="BE822" s="204">
        <f>IF(N822="základní",J822,0)</f>
        <v>0</v>
      </c>
      <c r="BF822" s="204">
        <f>IF(N822="snížená",J822,0)</f>
        <v>0</v>
      </c>
      <c r="BG822" s="204">
        <f>IF(N822="zákl. přenesená",J822,0)</f>
        <v>0</v>
      </c>
      <c r="BH822" s="204">
        <f>IF(N822="sníž. přenesená",J822,0)</f>
        <v>0</v>
      </c>
      <c r="BI822" s="204">
        <f>IF(N822="nulová",J822,0)</f>
        <v>0</v>
      </c>
      <c r="BJ822" s="17" t="s">
        <v>82</v>
      </c>
      <c r="BK822" s="204">
        <f>ROUND(I822*H822,2)</f>
        <v>0</v>
      </c>
      <c r="BL822" s="17" t="s">
        <v>191</v>
      </c>
      <c r="BM822" s="203" t="s">
        <v>876</v>
      </c>
    </row>
    <row r="823" spans="1:65" s="13" customFormat="1" ht="11.25">
      <c r="B823" s="205"/>
      <c r="C823" s="206"/>
      <c r="D823" s="207" t="s">
        <v>193</v>
      </c>
      <c r="E823" s="208" t="s">
        <v>1</v>
      </c>
      <c r="F823" s="209" t="s">
        <v>806</v>
      </c>
      <c r="G823" s="206"/>
      <c r="H823" s="208" t="s">
        <v>1</v>
      </c>
      <c r="I823" s="210"/>
      <c r="J823" s="206"/>
      <c r="K823" s="206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193</v>
      </c>
      <c r="AU823" s="215" t="s">
        <v>185</v>
      </c>
      <c r="AV823" s="13" t="s">
        <v>82</v>
      </c>
      <c r="AW823" s="13" t="s">
        <v>31</v>
      </c>
      <c r="AX823" s="13" t="s">
        <v>75</v>
      </c>
      <c r="AY823" s="215" t="s">
        <v>184</v>
      </c>
    </row>
    <row r="824" spans="1:65" s="13" customFormat="1" ht="11.25">
      <c r="B824" s="205"/>
      <c r="C824" s="206"/>
      <c r="D824" s="207" t="s">
        <v>193</v>
      </c>
      <c r="E824" s="208" t="s">
        <v>1</v>
      </c>
      <c r="F824" s="209" t="s">
        <v>807</v>
      </c>
      <c r="G824" s="206"/>
      <c r="H824" s="208" t="s">
        <v>1</v>
      </c>
      <c r="I824" s="210"/>
      <c r="J824" s="206"/>
      <c r="K824" s="206"/>
      <c r="L824" s="211"/>
      <c r="M824" s="212"/>
      <c r="N824" s="213"/>
      <c r="O824" s="213"/>
      <c r="P824" s="213"/>
      <c r="Q824" s="213"/>
      <c r="R824" s="213"/>
      <c r="S824" s="213"/>
      <c r="T824" s="214"/>
      <c r="AT824" s="215" t="s">
        <v>193</v>
      </c>
      <c r="AU824" s="215" t="s">
        <v>185</v>
      </c>
      <c r="AV824" s="13" t="s">
        <v>82</v>
      </c>
      <c r="AW824" s="13" t="s">
        <v>31</v>
      </c>
      <c r="AX824" s="13" t="s">
        <v>75</v>
      </c>
      <c r="AY824" s="215" t="s">
        <v>184</v>
      </c>
    </row>
    <row r="825" spans="1:65" s="13" customFormat="1" ht="11.25">
      <c r="B825" s="205"/>
      <c r="C825" s="206"/>
      <c r="D825" s="207" t="s">
        <v>193</v>
      </c>
      <c r="E825" s="208" t="s">
        <v>1</v>
      </c>
      <c r="F825" s="209" t="s">
        <v>195</v>
      </c>
      <c r="G825" s="206"/>
      <c r="H825" s="208" t="s">
        <v>1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193</v>
      </c>
      <c r="AU825" s="215" t="s">
        <v>185</v>
      </c>
      <c r="AV825" s="13" t="s">
        <v>82</v>
      </c>
      <c r="AW825" s="13" t="s">
        <v>31</v>
      </c>
      <c r="AX825" s="13" t="s">
        <v>75</v>
      </c>
      <c r="AY825" s="215" t="s">
        <v>184</v>
      </c>
    </row>
    <row r="826" spans="1:65" s="13" customFormat="1" ht="11.25">
      <c r="B826" s="205"/>
      <c r="C826" s="206"/>
      <c r="D826" s="207" t="s">
        <v>193</v>
      </c>
      <c r="E826" s="208" t="s">
        <v>1</v>
      </c>
      <c r="F826" s="209" t="s">
        <v>808</v>
      </c>
      <c r="G826" s="206"/>
      <c r="H826" s="208" t="s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193</v>
      </c>
      <c r="AU826" s="215" t="s">
        <v>185</v>
      </c>
      <c r="AV826" s="13" t="s">
        <v>82</v>
      </c>
      <c r="AW826" s="13" t="s">
        <v>31</v>
      </c>
      <c r="AX826" s="13" t="s">
        <v>75</v>
      </c>
      <c r="AY826" s="215" t="s">
        <v>184</v>
      </c>
    </row>
    <row r="827" spans="1:65" s="14" customFormat="1" ht="11.25">
      <c r="B827" s="216"/>
      <c r="C827" s="217"/>
      <c r="D827" s="207" t="s">
        <v>193</v>
      </c>
      <c r="E827" s="218" t="s">
        <v>1</v>
      </c>
      <c r="F827" s="219" t="s">
        <v>779</v>
      </c>
      <c r="G827" s="217"/>
      <c r="H827" s="220">
        <v>40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193</v>
      </c>
      <c r="AU827" s="226" t="s">
        <v>185</v>
      </c>
      <c r="AV827" s="14" t="s">
        <v>84</v>
      </c>
      <c r="AW827" s="14" t="s">
        <v>31</v>
      </c>
      <c r="AX827" s="14" t="s">
        <v>75</v>
      </c>
      <c r="AY827" s="226" t="s">
        <v>184</v>
      </c>
    </row>
    <row r="828" spans="1:65" s="2" customFormat="1" ht="24">
      <c r="A828" s="34"/>
      <c r="B828" s="35"/>
      <c r="C828" s="192" t="s">
        <v>388</v>
      </c>
      <c r="D828" s="192" t="s">
        <v>187</v>
      </c>
      <c r="E828" s="193" t="s">
        <v>877</v>
      </c>
      <c r="F828" s="194" t="s">
        <v>878</v>
      </c>
      <c r="G828" s="195" t="s">
        <v>327</v>
      </c>
      <c r="H828" s="196">
        <v>20</v>
      </c>
      <c r="I828" s="197"/>
      <c r="J828" s="198">
        <f>ROUND(I828*H828,2)</f>
        <v>0</v>
      </c>
      <c r="K828" s="194" t="s">
        <v>190</v>
      </c>
      <c r="L828" s="39"/>
      <c r="M828" s="199" t="s">
        <v>1</v>
      </c>
      <c r="N828" s="200" t="s">
        <v>40</v>
      </c>
      <c r="O828" s="71"/>
      <c r="P828" s="201">
        <f>O828*H828</f>
        <v>0</v>
      </c>
      <c r="Q828" s="201">
        <v>4.8000000000000001E-4</v>
      </c>
      <c r="R828" s="201">
        <f>Q828*H828</f>
        <v>9.6000000000000009E-3</v>
      </c>
      <c r="S828" s="201">
        <v>8.0000000000000002E-3</v>
      </c>
      <c r="T828" s="202">
        <f>S828*H828</f>
        <v>0.16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203" t="s">
        <v>191</v>
      </c>
      <c r="AT828" s="203" t="s">
        <v>187</v>
      </c>
      <c r="AU828" s="203" t="s">
        <v>185</v>
      </c>
      <c r="AY828" s="17" t="s">
        <v>184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17" t="s">
        <v>82</v>
      </c>
      <c r="BK828" s="204">
        <f>ROUND(I828*H828,2)</f>
        <v>0</v>
      </c>
      <c r="BL828" s="17" t="s">
        <v>191</v>
      </c>
      <c r="BM828" s="203" t="s">
        <v>879</v>
      </c>
    </row>
    <row r="829" spans="1:65" s="13" customFormat="1" ht="11.25">
      <c r="B829" s="205"/>
      <c r="C829" s="206"/>
      <c r="D829" s="207" t="s">
        <v>193</v>
      </c>
      <c r="E829" s="208" t="s">
        <v>1</v>
      </c>
      <c r="F829" s="209" t="s">
        <v>806</v>
      </c>
      <c r="G829" s="206"/>
      <c r="H829" s="208" t="s">
        <v>1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193</v>
      </c>
      <c r="AU829" s="215" t="s">
        <v>185</v>
      </c>
      <c r="AV829" s="13" t="s">
        <v>82</v>
      </c>
      <c r="AW829" s="13" t="s">
        <v>31</v>
      </c>
      <c r="AX829" s="13" t="s">
        <v>75</v>
      </c>
      <c r="AY829" s="215" t="s">
        <v>184</v>
      </c>
    </row>
    <row r="830" spans="1:65" s="13" customFormat="1" ht="11.25">
      <c r="B830" s="205"/>
      <c r="C830" s="206"/>
      <c r="D830" s="207" t="s">
        <v>193</v>
      </c>
      <c r="E830" s="208" t="s">
        <v>1</v>
      </c>
      <c r="F830" s="209" t="s">
        <v>807</v>
      </c>
      <c r="G830" s="206"/>
      <c r="H830" s="208" t="s">
        <v>1</v>
      </c>
      <c r="I830" s="210"/>
      <c r="J830" s="206"/>
      <c r="K830" s="206"/>
      <c r="L830" s="211"/>
      <c r="M830" s="212"/>
      <c r="N830" s="213"/>
      <c r="O830" s="213"/>
      <c r="P830" s="213"/>
      <c r="Q830" s="213"/>
      <c r="R830" s="213"/>
      <c r="S830" s="213"/>
      <c r="T830" s="214"/>
      <c r="AT830" s="215" t="s">
        <v>193</v>
      </c>
      <c r="AU830" s="215" t="s">
        <v>185</v>
      </c>
      <c r="AV830" s="13" t="s">
        <v>82</v>
      </c>
      <c r="AW830" s="13" t="s">
        <v>31</v>
      </c>
      <c r="AX830" s="13" t="s">
        <v>75</v>
      </c>
      <c r="AY830" s="215" t="s">
        <v>184</v>
      </c>
    </row>
    <row r="831" spans="1:65" s="13" customFormat="1" ht="11.25">
      <c r="B831" s="205"/>
      <c r="C831" s="206"/>
      <c r="D831" s="207" t="s">
        <v>193</v>
      </c>
      <c r="E831" s="208" t="s">
        <v>1</v>
      </c>
      <c r="F831" s="209" t="s">
        <v>195</v>
      </c>
      <c r="G831" s="206"/>
      <c r="H831" s="208" t="s">
        <v>1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193</v>
      </c>
      <c r="AU831" s="215" t="s">
        <v>185</v>
      </c>
      <c r="AV831" s="13" t="s">
        <v>82</v>
      </c>
      <c r="AW831" s="13" t="s">
        <v>31</v>
      </c>
      <c r="AX831" s="13" t="s">
        <v>75</v>
      </c>
      <c r="AY831" s="215" t="s">
        <v>184</v>
      </c>
    </row>
    <row r="832" spans="1:65" s="13" customFormat="1" ht="11.25">
      <c r="B832" s="205"/>
      <c r="C832" s="206"/>
      <c r="D832" s="207" t="s">
        <v>193</v>
      </c>
      <c r="E832" s="208" t="s">
        <v>1</v>
      </c>
      <c r="F832" s="209" t="s">
        <v>880</v>
      </c>
      <c r="G832" s="206"/>
      <c r="H832" s="208" t="s">
        <v>1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193</v>
      </c>
      <c r="AU832" s="215" t="s">
        <v>185</v>
      </c>
      <c r="AV832" s="13" t="s">
        <v>82</v>
      </c>
      <c r="AW832" s="13" t="s">
        <v>31</v>
      </c>
      <c r="AX832" s="13" t="s">
        <v>75</v>
      </c>
      <c r="AY832" s="215" t="s">
        <v>184</v>
      </c>
    </row>
    <row r="833" spans="1:65" s="14" customFormat="1" ht="11.25">
      <c r="B833" s="216"/>
      <c r="C833" s="217"/>
      <c r="D833" s="207" t="s">
        <v>193</v>
      </c>
      <c r="E833" s="218" t="s">
        <v>1</v>
      </c>
      <c r="F833" s="219" t="s">
        <v>507</v>
      </c>
      <c r="G833" s="217"/>
      <c r="H833" s="220">
        <v>20</v>
      </c>
      <c r="I833" s="221"/>
      <c r="J833" s="217"/>
      <c r="K833" s="217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193</v>
      </c>
      <c r="AU833" s="226" t="s">
        <v>185</v>
      </c>
      <c r="AV833" s="14" t="s">
        <v>84</v>
      </c>
      <c r="AW833" s="14" t="s">
        <v>31</v>
      </c>
      <c r="AX833" s="14" t="s">
        <v>75</v>
      </c>
      <c r="AY833" s="226" t="s">
        <v>184</v>
      </c>
    </row>
    <row r="834" spans="1:65" s="2" customFormat="1" ht="24">
      <c r="A834" s="34"/>
      <c r="B834" s="35"/>
      <c r="C834" s="192" t="s">
        <v>881</v>
      </c>
      <c r="D834" s="192" t="s">
        <v>187</v>
      </c>
      <c r="E834" s="193" t="s">
        <v>882</v>
      </c>
      <c r="F834" s="194" t="s">
        <v>883</v>
      </c>
      <c r="G834" s="195" t="s">
        <v>327</v>
      </c>
      <c r="H834" s="196">
        <v>15</v>
      </c>
      <c r="I834" s="197"/>
      <c r="J834" s="198">
        <f>ROUND(I834*H834,2)</f>
        <v>0</v>
      </c>
      <c r="K834" s="194" t="s">
        <v>190</v>
      </c>
      <c r="L834" s="39"/>
      <c r="M834" s="199" t="s">
        <v>1</v>
      </c>
      <c r="N834" s="200" t="s">
        <v>40</v>
      </c>
      <c r="O834" s="71"/>
      <c r="P834" s="201">
        <f>O834*H834</f>
        <v>0</v>
      </c>
      <c r="Q834" s="201">
        <v>6.7000000000000002E-4</v>
      </c>
      <c r="R834" s="201">
        <f>Q834*H834</f>
        <v>1.005E-2</v>
      </c>
      <c r="S834" s="201">
        <v>3.1E-2</v>
      </c>
      <c r="T834" s="202">
        <f>S834*H834</f>
        <v>0.46499999999999997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203" t="s">
        <v>191</v>
      </c>
      <c r="AT834" s="203" t="s">
        <v>187</v>
      </c>
      <c r="AU834" s="203" t="s">
        <v>185</v>
      </c>
      <c r="AY834" s="17" t="s">
        <v>184</v>
      </c>
      <c r="BE834" s="204">
        <f>IF(N834="základní",J834,0)</f>
        <v>0</v>
      </c>
      <c r="BF834" s="204">
        <f>IF(N834="snížená",J834,0)</f>
        <v>0</v>
      </c>
      <c r="BG834" s="204">
        <f>IF(N834="zákl. přenesená",J834,0)</f>
        <v>0</v>
      </c>
      <c r="BH834" s="204">
        <f>IF(N834="sníž. přenesená",J834,0)</f>
        <v>0</v>
      </c>
      <c r="BI834" s="204">
        <f>IF(N834="nulová",J834,0)</f>
        <v>0</v>
      </c>
      <c r="BJ834" s="17" t="s">
        <v>82</v>
      </c>
      <c r="BK834" s="204">
        <f>ROUND(I834*H834,2)</f>
        <v>0</v>
      </c>
      <c r="BL834" s="17" t="s">
        <v>191</v>
      </c>
      <c r="BM834" s="203" t="s">
        <v>884</v>
      </c>
    </row>
    <row r="835" spans="1:65" s="13" customFormat="1" ht="11.25">
      <c r="B835" s="205"/>
      <c r="C835" s="206"/>
      <c r="D835" s="207" t="s">
        <v>193</v>
      </c>
      <c r="E835" s="208" t="s">
        <v>1</v>
      </c>
      <c r="F835" s="209" t="s">
        <v>806</v>
      </c>
      <c r="G835" s="206"/>
      <c r="H835" s="208" t="s">
        <v>1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193</v>
      </c>
      <c r="AU835" s="215" t="s">
        <v>185</v>
      </c>
      <c r="AV835" s="13" t="s">
        <v>82</v>
      </c>
      <c r="AW835" s="13" t="s">
        <v>31</v>
      </c>
      <c r="AX835" s="13" t="s">
        <v>75</v>
      </c>
      <c r="AY835" s="215" t="s">
        <v>184</v>
      </c>
    </row>
    <row r="836" spans="1:65" s="13" customFormat="1" ht="11.25">
      <c r="B836" s="205"/>
      <c r="C836" s="206"/>
      <c r="D836" s="207" t="s">
        <v>193</v>
      </c>
      <c r="E836" s="208" t="s">
        <v>1</v>
      </c>
      <c r="F836" s="209" t="s">
        <v>807</v>
      </c>
      <c r="G836" s="206"/>
      <c r="H836" s="208" t="s">
        <v>1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193</v>
      </c>
      <c r="AU836" s="215" t="s">
        <v>185</v>
      </c>
      <c r="AV836" s="13" t="s">
        <v>82</v>
      </c>
      <c r="AW836" s="13" t="s">
        <v>31</v>
      </c>
      <c r="AX836" s="13" t="s">
        <v>75</v>
      </c>
      <c r="AY836" s="215" t="s">
        <v>184</v>
      </c>
    </row>
    <row r="837" spans="1:65" s="13" customFormat="1" ht="11.25">
      <c r="B837" s="205"/>
      <c r="C837" s="206"/>
      <c r="D837" s="207" t="s">
        <v>193</v>
      </c>
      <c r="E837" s="208" t="s">
        <v>1</v>
      </c>
      <c r="F837" s="209" t="s">
        <v>195</v>
      </c>
      <c r="G837" s="206"/>
      <c r="H837" s="208" t="s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193</v>
      </c>
      <c r="AU837" s="215" t="s">
        <v>185</v>
      </c>
      <c r="AV837" s="13" t="s">
        <v>82</v>
      </c>
      <c r="AW837" s="13" t="s">
        <v>31</v>
      </c>
      <c r="AX837" s="13" t="s">
        <v>75</v>
      </c>
      <c r="AY837" s="215" t="s">
        <v>184</v>
      </c>
    </row>
    <row r="838" spans="1:65" s="13" customFormat="1" ht="11.25">
      <c r="B838" s="205"/>
      <c r="C838" s="206"/>
      <c r="D838" s="207" t="s">
        <v>193</v>
      </c>
      <c r="E838" s="208" t="s">
        <v>1</v>
      </c>
      <c r="F838" s="209" t="s">
        <v>808</v>
      </c>
      <c r="G838" s="206"/>
      <c r="H838" s="208" t="s">
        <v>1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193</v>
      </c>
      <c r="AU838" s="215" t="s">
        <v>185</v>
      </c>
      <c r="AV838" s="13" t="s">
        <v>82</v>
      </c>
      <c r="AW838" s="13" t="s">
        <v>31</v>
      </c>
      <c r="AX838" s="13" t="s">
        <v>75</v>
      </c>
      <c r="AY838" s="215" t="s">
        <v>184</v>
      </c>
    </row>
    <row r="839" spans="1:65" s="14" customFormat="1" ht="11.25">
      <c r="B839" s="216"/>
      <c r="C839" s="217"/>
      <c r="D839" s="207" t="s">
        <v>193</v>
      </c>
      <c r="E839" s="218" t="s">
        <v>1</v>
      </c>
      <c r="F839" s="219" t="s">
        <v>8</v>
      </c>
      <c r="G839" s="217"/>
      <c r="H839" s="220">
        <v>15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193</v>
      </c>
      <c r="AU839" s="226" t="s">
        <v>185</v>
      </c>
      <c r="AV839" s="14" t="s">
        <v>84</v>
      </c>
      <c r="AW839" s="14" t="s">
        <v>31</v>
      </c>
      <c r="AX839" s="14" t="s">
        <v>75</v>
      </c>
      <c r="AY839" s="226" t="s">
        <v>184</v>
      </c>
    </row>
    <row r="840" spans="1:65" s="2" customFormat="1" ht="24">
      <c r="A840" s="34"/>
      <c r="B840" s="35"/>
      <c r="C840" s="192" t="s">
        <v>638</v>
      </c>
      <c r="D840" s="192" t="s">
        <v>187</v>
      </c>
      <c r="E840" s="193" t="s">
        <v>885</v>
      </c>
      <c r="F840" s="194" t="s">
        <v>886</v>
      </c>
      <c r="G840" s="195" t="s">
        <v>327</v>
      </c>
      <c r="H840" s="196">
        <v>12</v>
      </c>
      <c r="I840" s="197"/>
      <c r="J840" s="198">
        <f>ROUND(I840*H840,2)</f>
        <v>0</v>
      </c>
      <c r="K840" s="194" t="s">
        <v>190</v>
      </c>
      <c r="L840" s="39"/>
      <c r="M840" s="199" t="s">
        <v>1</v>
      </c>
      <c r="N840" s="200" t="s">
        <v>40</v>
      </c>
      <c r="O840" s="71"/>
      <c r="P840" s="201">
        <f>O840*H840</f>
        <v>0</v>
      </c>
      <c r="Q840" s="201">
        <v>9.3000000000000005E-4</v>
      </c>
      <c r="R840" s="201">
        <f>Q840*H840</f>
        <v>1.116E-2</v>
      </c>
      <c r="S840" s="201">
        <v>7.0000000000000007E-2</v>
      </c>
      <c r="T840" s="202">
        <f>S840*H840</f>
        <v>0.84000000000000008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03" t="s">
        <v>191</v>
      </c>
      <c r="AT840" s="203" t="s">
        <v>187</v>
      </c>
      <c r="AU840" s="203" t="s">
        <v>185</v>
      </c>
      <c r="AY840" s="17" t="s">
        <v>184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17" t="s">
        <v>82</v>
      </c>
      <c r="BK840" s="204">
        <f>ROUND(I840*H840,2)</f>
        <v>0</v>
      </c>
      <c r="BL840" s="17" t="s">
        <v>191</v>
      </c>
      <c r="BM840" s="203" t="s">
        <v>887</v>
      </c>
    </row>
    <row r="841" spans="1:65" s="13" customFormat="1" ht="11.25">
      <c r="B841" s="205"/>
      <c r="C841" s="206"/>
      <c r="D841" s="207" t="s">
        <v>193</v>
      </c>
      <c r="E841" s="208" t="s">
        <v>1</v>
      </c>
      <c r="F841" s="209" t="s">
        <v>806</v>
      </c>
      <c r="G841" s="206"/>
      <c r="H841" s="208" t="s">
        <v>1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193</v>
      </c>
      <c r="AU841" s="215" t="s">
        <v>185</v>
      </c>
      <c r="AV841" s="13" t="s">
        <v>82</v>
      </c>
      <c r="AW841" s="13" t="s">
        <v>31</v>
      </c>
      <c r="AX841" s="13" t="s">
        <v>75</v>
      </c>
      <c r="AY841" s="215" t="s">
        <v>184</v>
      </c>
    </row>
    <row r="842" spans="1:65" s="13" customFormat="1" ht="11.25">
      <c r="B842" s="205"/>
      <c r="C842" s="206"/>
      <c r="D842" s="207" t="s">
        <v>193</v>
      </c>
      <c r="E842" s="208" t="s">
        <v>1</v>
      </c>
      <c r="F842" s="209" t="s">
        <v>807</v>
      </c>
      <c r="G842" s="206"/>
      <c r="H842" s="208" t="s">
        <v>1</v>
      </c>
      <c r="I842" s="210"/>
      <c r="J842" s="206"/>
      <c r="K842" s="206"/>
      <c r="L842" s="211"/>
      <c r="M842" s="212"/>
      <c r="N842" s="213"/>
      <c r="O842" s="213"/>
      <c r="P842" s="213"/>
      <c r="Q842" s="213"/>
      <c r="R842" s="213"/>
      <c r="S842" s="213"/>
      <c r="T842" s="214"/>
      <c r="AT842" s="215" t="s">
        <v>193</v>
      </c>
      <c r="AU842" s="215" t="s">
        <v>185</v>
      </c>
      <c r="AV842" s="13" t="s">
        <v>82</v>
      </c>
      <c r="AW842" s="13" t="s">
        <v>31</v>
      </c>
      <c r="AX842" s="13" t="s">
        <v>75</v>
      </c>
      <c r="AY842" s="215" t="s">
        <v>184</v>
      </c>
    </row>
    <row r="843" spans="1:65" s="13" customFormat="1" ht="11.25">
      <c r="B843" s="205"/>
      <c r="C843" s="206"/>
      <c r="D843" s="207" t="s">
        <v>193</v>
      </c>
      <c r="E843" s="208" t="s">
        <v>1</v>
      </c>
      <c r="F843" s="209" t="s">
        <v>195</v>
      </c>
      <c r="G843" s="206"/>
      <c r="H843" s="208" t="s">
        <v>1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193</v>
      </c>
      <c r="AU843" s="215" t="s">
        <v>185</v>
      </c>
      <c r="AV843" s="13" t="s">
        <v>82</v>
      </c>
      <c r="AW843" s="13" t="s">
        <v>31</v>
      </c>
      <c r="AX843" s="13" t="s">
        <v>75</v>
      </c>
      <c r="AY843" s="215" t="s">
        <v>184</v>
      </c>
    </row>
    <row r="844" spans="1:65" s="13" customFormat="1" ht="11.25">
      <c r="B844" s="205"/>
      <c r="C844" s="206"/>
      <c r="D844" s="207" t="s">
        <v>193</v>
      </c>
      <c r="E844" s="208" t="s">
        <v>1</v>
      </c>
      <c r="F844" s="209" t="s">
        <v>808</v>
      </c>
      <c r="G844" s="206"/>
      <c r="H844" s="208" t="s">
        <v>1</v>
      </c>
      <c r="I844" s="210"/>
      <c r="J844" s="206"/>
      <c r="K844" s="206"/>
      <c r="L844" s="211"/>
      <c r="M844" s="212"/>
      <c r="N844" s="213"/>
      <c r="O844" s="213"/>
      <c r="P844" s="213"/>
      <c r="Q844" s="213"/>
      <c r="R844" s="213"/>
      <c r="S844" s="213"/>
      <c r="T844" s="214"/>
      <c r="AT844" s="215" t="s">
        <v>193</v>
      </c>
      <c r="AU844" s="215" t="s">
        <v>185</v>
      </c>
      <c r="AV844" s="13" t="s">
        <v>82</v>
      </c>
      <c r="AW844" s="13" t="s">
        <v>31</v>
      </c>
      <c r="AX844" s="13" t="s">
        <v>75</v>
      </c>
      <c r="AY844" s="215" t="s">
        <v>184</v>
      </c>
    </row>
    <row r="845" spans="1:65" s="14" customFormat="1" ht="11.25">
      <c r="B845" s="216"/>
      <c r="C845" s="217"/>
      <c r="D845" s="207" t="s">
        <v>193</v>
      </c>
      <c r="E845" s="218" t="s">
        <v>1</v>
      </c>
      <c r="F845" s="219" t="s">
        <v>287</v>
      </c>
      <c r="G845" s="217"/>
      <c r="H845" s="220">
        <v>12</v>
      </c>
      <c r="I845" s="221"/>
      <c r="J845" s="217"/>
      <c r="K845" s="217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193</v>
      </c>
      <c r="AU845" s="226" t="s">
        <v>185</v>
      </c>
      <c r="AV845" s="14" t="s">
        <v>84</v>
      </c>
      <c r="AW845" s="14" t="s">
        <v>31</v>
      </c>
      <c r="AX845" s="14" t="s">
        <v>75</v>
      </c>
      <c r="AY845" s="226" t="s">
        <v>184</v>
      </c>
    </row>
    <row r="846" spans="1:65" s="2" customFormat="1" ht="24">
      <c r="A846" s="34"/>
      <c r="B846" s="35"/>
      <c r="C846" s="192" t="s">
        <v>888</v>
      </c>
      <c r="D846" s="192" t="s">
        <v>187</v>
      </c>
      <c r="E846" s="193" t="s">
        <v>889</v>
      </c>
      <c r="F846" s="194" t="s">
        <v>890</v>
      </c>
      <c r="G846" s="195" t="s">
        <v>327</v>
      </c>
      <c r="H846" s="196">
        <v>3</v>
      </c>
      <c r="I846" s="197"/>
      <c r="J846" s="198">
        <f>ROUND(I846*H846,2)</f>
        <v>0</v>
      </c>
      <c r="K846" s="194" t="s">
        <v>190</v>
      </c>
      <c r="L846" s="39"/>
      <c r="M846" s="199" t="s">
        <v>1</v>
      </c>
      <c r="N846" s="200" t="s">
        <v>40</v>
      </c>
      <c r="O846" s="71"/>
      <c r="P846" s="201">
        <f>O846*H846</f>
        <v>0</v>
      </c>
      <c r="Q846" s="201">
        <v>2.5899999999999999E-3</v>
      </c>
      <c r="R846" s="201">
        <f>Q846*H846</f>
        <v>7.7699999999999991E-3</v>
      </c>
      <c r="S846" s="201">
        <v>0.126</v>
      </c>
      <c r="T846" s="202">
        <f>S846*H846</f>
        <v>0.378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203" t="s">
        <v>382</v>
      </c>
      <c r="AT846" s="203" t="s">
        <v>187</v>
      </c>
      <c r="AU846" s="203" t="s">
        <v>185</v>
      </c>
      <c r="AY846" s="17" t="s">
        <v>184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7" t="s">
        <v>82</v>
      </c>
      <c r="BK846" s="204">
        <f>ROUND(I846*H846,2)</f>
        <v>0</v>
      </c>
      <c r="BL846" s="17" t="s">
        <v>382</v>
      </c>
      <c r="BM846" s="203" t="s">
        <v>891</v>
      </c>
    </row>
    <row r="847" spans="1:65" s="13" customFormat="1" ht="11.25">
      <c r="B847" s="205"/>
      <c r="C847" s="206"/>
      <c r="D847" s="207" t="s">
        <v>193</v>
      </c>
      <c r="E847" s="208" t="s">
        <v>1</v>
      </c>
      <c r="F847" s="209" t="s">
        <v>806</v>
      </c>
      <c r="G847" s="206"/>
      <c r="H847" s="208" t="s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193</v>
      </c>
      <c r="AU847" s="215" t="s">
        <v>185</v>
      </c>
      <c r="AV847" s="13" t="s">
        <v>82</v>
      </c>
      <c r="AW847" s="13" t="s">
        <v>31</v>
      </c>
      <c r="AX847" s="13" t="s">
        <v>75</v>
      </c>
      <c r="AY847" s="215" t="s">
        <v>184</v>
      </c>
    </row>
    <row r="848" spans="1:65" s="13" customFormat="1" ht="11.25">
      <c r="B848" s="205"/>
      <c r="C848" s="206"/>
      <c r="D848" s="207" t="s">
        <v>193</v>
      </c>
      <c r="E848" s="208" t="s">
        <v>1</v>
      </c>
      <c r="F848" s="209" t="s">
        <v>807</v>
      </c>
      <c r="G848" s="206"/>
      <c r="H848" s="208" t="s">
        <v>1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193</v>
      </c>
      <c r="AU848" s="215" t="s">
        <v>185</v>
      </c>
      <c r="AV848" s="13" t="s">
        <v>82</v>
      </c>
      <c r="AW848" s="13" t="s">
        <v>31</v>
      </c>
      <c r="AX848" s="13" t="s">
        <v>75</v>
      </c>
      <c r="AY848" s="215" t="s">
        <v>184</v>
      </c>
    </row>
    <row r="849" spans="1:65" s="13" customFormat="1" ht="11.25">
      <c r="B849" s="205"/>
      <c r="C849" s="206"/>
      <c r="D849" s="207" t="s">
        <v>193</v>
      </c>
      <c r="E849" s="208" t="s">
        <v>1</v>
      </c>
      <c r="F849" s="209" t="s">
        <v>195</v>
      </c>
      <c r="G849" s="206"/>
      <c r="H849" s="208" t="s">
        <v>1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193</v>
      </c>
      <c r="AU849" s="215" t="s">
        <v>185</v>
      </c>
      <c r="AV849" s="13" t="s">
        <v>82</v>
      </c>
      <c r="AW849" s="13" t="s">
        <v>31</v>
      </c>
      <c r="AX849" s="13" t="s">
        <v>75</v>
      </c>
      <c r="AY849" s="215" t="s">
        <v>184</v>
      </c>
    </row>
    <row r="850" spans="1:65" s="13" customFormat="1" ht="11.25">
      <c r="B850" s="205"/>
      <c r="C850" s="206"/>
      <c r="D850" s="207" t="s">
        <v>193</v>
      </c>
      <c r="E850" s="208" t="s">
        <v>1</v>
      </c>
      <c r="F850" s="209" t="s">
        <v>844</v>
      </c>
      <c r="G850" s="206"/>
      <c r="H850" s="208" t="s">
        <v>1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193</v>
      </c>
      <c r="AU850" s="215" t="s">
        <v>185</v>
      </c>
      <c r="AV850" s="13" t="s">
        <v>82</v>
      </c>
      <c r="AW850" s="13" t="s">
        <v>31</v>
      </c>
      <c r="AX850" s="13" t="s">
        <v>75</v>
      </c>
      <c r="AY850" s="215" t="s">
        <v>184</v>
      </c>
    </row>
    <row r="851" spans="1:65" s="14" customFormat="1" ht="11.25">
      <c r="B851" s="216"/>
      <c r="C851" s="217"/>
      <c r="D851" s="207" t="s">
        <v>193</v>
      </c>
      <c r="E851" s="218" t="s">
        <v>1</v>
      </c>
      <c r="F851" s="219" t="s">
        <v>185</v>
      </c>
      <c r="G851" s="217"/>
      <c r="H851" s="220">
        <v>3</v>
      </c>
      <c r="I851" s="221"/>
      <c r="J851" s="217"/>
      <c r="K851" s="217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193</v>
      </c>
      <c r="AU851" s="226" t="s">
        <v>185</v>
      </c>
      <c r="AV851" s="14" t="s">
        <v>84</v>
      </c>
      <c r="AW851" s="14" t="s">
        <v>31</v>
      </c>
      <c r="AX851" s="14" t="s">
        <v>75</v>
      </c>
      <c r="AY851" s="226" t="s">
        <v>184</v>
      </c>
    </row>
    <row r="852" spans="1:65" s="2" customFormat="1" ht="24">
      <c r="A852" s="34"/>
      <c r="B852" s="35"/>
      <c r="C852" s="192" t="s">
        <v>868</v>
      </c>
      <c r="D852" s="192" t="s">
        <v>187</v>
      </c>
      <c r="E852" s="193" t="s">
        <v>892</v>
      </c>
      <c r="F852" s="194" t="s">
        <v>893</v>
      </c>
      <c r="G852" s="195" t="s">
        <v>327</v>
      </c>
      <c r="H852" s="196">
        <v>1</v>
      </c>
      <c r="I852" s="197"/>
      <c r="J852" s="198">
        <f>ROUND(I852*H852,2)</f>
        <v>0</v>
      </c>
      <c r="K852" s="194" t="s">
        <v>190</v>
      </c>
      <c r="L852" s="39"/>
      <c r="M852" s="199" t="s">
        <v>1</v>
      </c>
      <c r="N852" s="200" t="s">
        <v>40</v>
      </c>
      <c r="O852" s="71"/>
      <c r="P852" s="201">
        <f>O852*H852</f>
        <v>0</v>
      </c>
      <c r="Q852" s="201">
        <v>4.3400000000000001E-3</v>
      </c>
      <c r="R852" s="201">
        <f>Q852*H852</f>
        <v>4.3400000000000001E-3</v>
      </c>
      <c r="S852" s="201">
        <v>0.28299999999999997</v>
      </c>
      <c r="T852" s="202">
        <f>S852*H852</f>
        <v>0.28299999999999997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382</v>
      </c>
      <c r="AT852" s="203" t="s">
        <v>187</v>
      </c>
      <c r="AU852" s="203" t="s">
        <v>185</v>
      </c>
      <c r="AY852" s="17" t="s">
        <v>184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82</v>
      </c>
      <c r="BK852" s="204">
        <f>ROUND(I852*H852,2)</f>
        <v>0</v>
      </c>
      <c r="BL852" s="17" t="s">
        <v>382</v>
      </c>
      <c r="BM852" s="203" t="s">
        <v>894</v>
      </c>
    </row>
    <row r="853" spans="1:65" s="13" customFormat="1" ht="11.25">
      <c r="B853" s="205"/>
      <c r="C853" s="206"/>
      <c r="D853" s="207" t="s">
        <v>193</v>
      </c>
      <c r="E853" s="208" t="s">
        <v>1</v>
      </c>
      <c r="F853" s="209" t="s">
        <v>806</v>
      </c>
      <c r="G853" s="206"/>
      <c r="H853" s="208" t="s">
        <v>1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193</v>
      </c>
      <c r="AU853" s="215" t="s">
        <v>185</v>
      </c>
      <c r="AV853" s="13" t="s">
        <v>82</v>
      </c>
      <c r="AW853" s="13" t="s">
        <v>31</v>
      </c>
      <c r="AX853" s="13" t="s">
        <v>75</v>
      </c>
      <c r="AY853" s="215" t="s">
        <v>184</v>
      </c>
    </row>
    <row r="854" spans="1:65" s="13" customFormat="1" ht="11.25">
      <c r="B854" s="205"/>
      <c r="C854" s="206"/>
      <c r="D854" s="207" t="s">
        <v>193</v>
      </c>
      <c r="E854" s="208" t="s">
        <v>1</v>
      </c>
      <c r="F854" s="209" t="s">
        <v>807</v>
      </c>
      <c r="G854" s="206"/>
      <c r="H854" s="208" t="s">
        <v>1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193</v>
      </c>
      <c r="AU854" s="215" t="s">
        <v>185</v>
      </c>
      <c r="AV854" s="13" t="s">
        <v>82</v>
      </c>
      <c r="AW854" s="13" t="s">
        <v>31</v>
      </c>
      <c r="AX854" s="13" t="s">
        <v>75</v>
      </c>
      <c r="AY854" s="215" t="s">
        <v>184</v>
      </c>
    </row>
    <row r="855" spans="1:65" s="13" customFormat="1" ht="11.25">
      <c r="B855" s="205"/>
      <c r="C855" s="206"/>
      <c r="D855" s="207" t="s">
        <v>193</v>
      </c>
      <c r="E855" s="208" t="s">
        <v>1</v>
      </c>
      <c r="F855" s="209" t="s">
        <v>195</v>
      </c>
      <c r="G855" s="206"/>
      <c r="H855" s="208" t="s">
        <v>1</v>
      </c>
      <c r="I855" s="210"/>
      <c r="J855" s="206"/>
      <c r="K855" s="206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193</v>
      </c>
      <c r="AU855" s="215" t="s">
        <v>185</v>
      </c>
      <c r="AV855" s="13" t="s">
        <v>82</v>
      </c>
      <c r="AW855" s="13" t="s">
        <v>31</v>
      </c>
      <c r="AX855" s="13" t="s">
        <v>75</v>
      </c>
      <c r="AY855" s="215" t="s">
        <v>184</v>
      </c>
    </row>
    <row r="856" spans="1:65" s="13" customFormat="1" ht="11.25">
      <c r="B856" s="205"/>
      <c r="C856" s="206"/>
      <c r="D856" s="207" t="s">
        <v>193</v>
      </c>
      <c r="E856" s="208" t="s">
        <v>1</v>
      </c>
      <c r="F856" s="209" t="s">
        <v>844</v>
      </c>
      <c r="G856" s="206"/>
      <c r="H856" s="208" t="s">
        <v>1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193</v>
      </c>
      <c r="AU856" s="215" t="s">
        <v>185</v>
      </c>
      <c r="AV856" s="13" t="s">
        <v>82</v>
      </c>
      <c r="AW856" s="13" t="s">
        <v>31</v>
      </c>
      <c r="AX856" s="13" t="s">
        <v>75</v>
      </c>
      <c r="AY856" s="215" t="s">
        <v>184</v>
      </c>
    </row>
    <row r="857" spans="1:65" s="14" customFormat="1" ht="11.25">
      <c r="B857" s="216"/>
      <c r="C857" s="217"/>
      <c r="D857" s="207" t="s">
        <v>193</v>
      </c>
      <c r="E857" s="218" t="s">
        <v>1</v>
      </c>
      <c r="F857" s="219" t="s">
        <v>82</v>
      </c>
      <c r="G857" s="217"/>
      <c r="H857" s="220">
        <v>1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193</v>
      </c>
      <c r="AU857" s="226" t="s">
        <v>185</v>
      </c>
      <c r="AV857" s="14" t="s">
        <v>84</v>
      </c>
      <c r="AW857" s="14" t="s">
        <v>31</v>
      </c>
      <c r="AX857" s="14" t="s">
        <v>75</v>
      </c>
      <c r="AY857" s="226" t="s">
        <v>184</v>
      </c>
    </row>
    <row r="858" spans="1:65" s="2" customFormat="1" ht="24">
      <c r="A858" s="34"/>
      <c r="B858" s="35"/>
      <c r="C858" s="192" t="s">
        <v>895</v>
      </c>
      <c r="D858" s="192" t="s">
        <v>187</v>
      </c>
      <c r="E858" s="193" t="s">
        <v>896</v>
      </c>
      <c r="F858" s="194" t="s">
        <v>897</v>
      </c>
      <c r="G858" s="195" t="s">
        <v>327</v>
      </c>
      <c r="H858" s="196">
        <v>2</v>
      </c>
      <c r="I858" s="197"/>
      <c r="J858" s="198">
        <f>ROUND(I858*H858,2)</f>
        <v>0</v>
      </c>
      <c r="K858" s="194" t="s">
        <v>190</v>
      </c>
      <c r="L858" s="39"/>
      <c r="M858" s="199" t="s">
        <v>1</v>
      </c>
      <c r="N858" s="200" t="s">
        <v>40</v>
      </c>
      <c r="O858" s="71"/>
      <c r="P858" s="201">
        <f>O858*H858</f>
        <v>0</v>
      </c>
      <c r="Q858" s="201">
        <v>7.6999999999999996E-4</v>
      </c>
      <c r="R858" s="201">
        <f>Q858*H858</f>
        <v>1.5399999999999999E-3</v>
      </c>
      <c r="S858" s="201">
        <v>0.02</v>
      </c>
      <c r="T858" s="202">
        <f>S858*H858</f>
        <v>0.04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382</v>
      </c>
      <c r="AT858" s="203" t="s">
        <v>187</v>
      </c>
      <c r="AU858" s="203" t="s">
        <v>185</v>
      </c>
      <c r="AY858" s="17" t="s">
        <v>184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82</v>
      </c>
      <c r="BK858" s="204">
        <f>ROUND(I858*H858,2)</f>
        <v>0</v>
      </c>
      <c r="BL858" s="17" t="s">
        <v>382</v>
      </c>
      <c r="BM858" s="203" t="s">
        <v>898</v>
      </c>
    </row>
    <row r="859" spans="1:65" s="13" customFormat="1" ht="11.25">
      <c r="B859" s="205"/>
      <c r="C859" s="206"/>
      <c r="D859" s="207" t="s">
        <v>193</v>
      </c>
      <c r="E859" s="208" t="s">
        <v>1</v>
      </c>
      <c r="F859" s="209" t="s">
        <v>806</v>
      </c>
      <c r="G859" s="206"/>
      <c r="H859" s="208" t="s">
        <v>1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193</v>
      </c>
      <c r="AU859" s="215" t="s">
        <v>185</v>
      </c>
      <c r="AV859" s="13" t="s">
        <v>82</v>
      </c>
      <c r="AW859" s="13" t="s">
        <v>31</v>
      </c>
      <c r="AX859" s="13" t="s">
        <v>75</v>
      </c>
      <c r="AY859" s="215" t="s">
        <v>184</v>
      </c>
    </row>
    <row r="860" spans="1:65" s="13" customFormat="1" ht="11.25">
      <c r="B860" s="205"/>
      <c r="C860" s="206"/>
      <c r="D860" s="207" t="s">
        <v>193</v>
      </c>
      <c r="E860" s="208" t="s">
        <v>1</v>
      </c>
      <c r="F860" s="209" t="s">
        <v>807</v>
      </c>
      <c r="G860" s="206"/>
      <c r="H860" s="208" t="s">
        <v>1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193</v>
      </c>
      <c r="AU860" s="215" t="s">
        <v>185</v>
      </c>
      <c r="AV860" s="13" t="s">
        <v>82</v>
      </c>
      <c r="AW860" s="13" t="s">
        <v>31</v>
      </c>
      <c r="AX860" s="13" t="s">
        <v>75</v>
      </c>
      <c r="AY860" s="215" t="s">
        <v>184</v>
      </c>
    </row>
    <row r="861" spans="1:65" s="13" customFormat="1" ht="11.25">
      <c r="B861" s="205"/>
      <c r="C861" s="206"/>
      <c r="D861" s="207" t="s">
        <v>193</v>
      </c>
      <c r="E861" s="208" t="s">
        <v>1</v>
      </c>
      <c r="F861" s="209" t="s">
        <v>195</v>
      </c>
      <c r="G861" s="206"/>
      <c r="H861" s="208" t="s">
        <v>1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193</v>
      </c>
      <c r="AU861" s="215" t="s">
        <v>185</v>
      </c>
      <c r="AV861" s="13" t="s">
        <v>82</v>
      </c>
      <c r="AW861" s="13" t="s">
        <v>31</v>
      </c>
      <c r="AX861" s="13" t="s">
        <v>75</v>
      </c>
      <c r="AY861" s="215" t="s">
        <v>184</v>
      </c>
    </row>
    <row r="862" spans="1:65" s="13" customFormat="1" ht="11.25">
      <c r="B862" s="205"/>
      <c r="C862" s="206"/>
      <c r="D862" s="207" t="s">
        <v>193</v>
      </c>
      <c r="E862" s="208" t="s">
        <v>1</v>
      </c>
      <c r="F862" s="209" t="s">
        <v>844</v>
      </c>
      <c r="G862" s="206"/>
      <c r="H862" s="208" t="s">
        <v>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193</v>
      </c>
      <c r="AU862" s="215" t="s">
        <v>185</v>
      </c>
      <c r="AV862" s="13" t="s">
        <v>82</v>
      </c>
      <c r="AW862" s="13" t="s">
        <v>31</v>
      </c>
      <c r="AX862" s="13" t="s">
        <v>75</v>
      </c>
      <c r="AY862" s="215" t="s">
        <v>184</v>
      </c>
    </row>
    <row r="863" spans="1:65" s="14" customFormat="1" ht="11.25">
      <c r="B863" s="216"/>
      <c r="C863" s="217"/>
      <c r="D863" s="207" t="s">
        <v>193</v>
      </c>
      <c r="E863" s="218" t="s">
        <v>1</v>
      </c>
      <c r="F863" s="219" t="s">
        <v>84</v>
      </c>
      <c r="G863" s="217"/>
      <c r="H863" s="220">
        <v>2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193</v>
      </c>
      <c r="AU863" s="226" t="s">
        <v>185</v>
      </c>
      <c r="AV863" s="14" t="s">
        <v>84</v>
      </c>
      <c r="AW863" s="14" t="s">
        <v>31</v>
      </c>
      <c r="AX863" s="14" t="s">
        <v>75</v>
      </c>
      <c r="AY863" s="226" t="s">
        <v>184</v>
      </c>
    </row>
    <row r="864" spans="1:65" s="2" customFormat="1" ht="24">
      <c r="A864" s="34"/>
      <c r="B864" s="35"/>
      <c r="C864" s="192" t="s">
        <v>899</v>
      </c>
      <c r="D864" s="192" t="s">
        <v>187</v>
      </c>
      <c r="E864" s="193" t="s">
        <v>900</v>
      </c>
      <c r="F864" s="194" t="s">
        <v>901</v>
      </c>
      <c r="G864" s="195" t="s">
        <v>327</v>
      </c>
      <c r="H864" s="196">
        <v>1</v>
      </c>
      <c r="I864" s="197"/>
      <c r="J864" s="198">
        <f>ROUND(I864*H864,2)</f>
        <v>0</v>
      </c>
      <c r="K864" s="194" t="s">
        <v>190</v>
      </c>
      <c r="L864" s="39"/>
      <c r="M864" s="199" t="s">
        <v>1</v>
      </c>
      <c r="N864" s="200" t="s">
        <v>40</v>
      </c>
      <c r="O864" s="71"/>
      <c r="P864" s="201">
        <f>O864*H864</f>
        <v>0</v>
      </c>
      <c r="Q864" s="201">
        <v>8.0000000000000004E-4</v>
      </c>
      <c r="R864" s="201">
        <f>Q864*H864</f>
        <v>8.0000000000000004E-4</v>
      </c>
      <c r="S864" s="201">
        <v>3.1E-2</v>
      </c>
      <c r="T864" s="202">
        <f>S864*H864</f>
        <v>3.1E-2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382</v>
      </c>
      <c r="AT864" s="203" t="s">
        <v>187</v>
      </c>
      <c r="AU864" s="203" t="s">
        <v>185</v>
      </c>
      <c r="AY864" s="17" t="s">
        <v>184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82</v>
      </c>
      <c r="BK864" s="204">
        <f>ROUND(I864*H864,2)</f>
        <v>0</v>
      </c>
      <c r="BL864" s="17" t="s">
        <v>382</v>
      </c>
      <c r="BM864" s="203" t="s">
        <v>902</v>
      </c>
    </row>
    <row r="865" spans="1:65" s="13" customFormat="1" ht="11.25">
      <c r="B865" s="205"/>
      <c r="C865" s="206"/>
      <c r="D865" s="207" t="s">
        <v>193</v>
      </c>
      <c r="E865" s="208" t="s">
        <v>1</v>
      </c>
      <c r="F865" s="209" t="s">
        <v>806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193</v>
      </c>
      <c r="AU865" s="215" t="s">
        <v>185</v>
      </c>
      <c r="AV865" s="13" t="s">
        <v>82</v>
      </c>
      <c r="AW865" s="13" t="s">
        <v>31</v>
      </c>
      <c r="AX865" s="13" t="s">
        <v>75</v>
      </c>
      <c r="AY865" s="215" t="s">
        <v>184</v>
      </c>
    </row>
    <row r="866" spans="1:65" s="13" customFormat="1" ht="11.25">
      <c r="B866" s="205"/>
      <c r="C866" s="206"/>
      <c r="D866" s="207" t="s">
        <v>193</v>
      </c>
      <c r="E866" s="208" t="s">
        <v>1</v>
      </c>
      <c r="F866" s="209" t="s">
        <v>807</v>
      </c>
      <c r="G866" s="206"/>
      <c r="H866" s="208" t="s">
        <v>1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193</v>
      </c>
      <c r="AU866" s="215" t="s">
        <v>185</v>
      </c>
      <c r="AV866" s="13" t="s">
        <v>82</v>
      </c>
      <c r="AW866" s="13" t="s">
        <v>31</v>
      </c>
      <c r="AX866" s="13" t="s">
        <v>75</v>
      </c>
      <c r="AY866" s="215" t="s">
        <v>184</v>
      </c>
    </row>
    <row r="867" spans="1:65" s="13" customFormat="1" ht="11.25">
      <c r="B867" s="205"/>
      <c r="C867" s="206"/>
      <c r="D867" s="207" t="s">
        <v>193</v>
      </c>
      <c r="E867" s="208" t="s">
        <v>1</v>
      </c>
      <c r="F867" s="209" t="s">
        <v>195</v>
      </c>
      <c r="G867" s="206"/>
      <c r="H867" s="208" t="s">
        <v>1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193</v>
      </c>
      <c r="AU867" s="215" t="s">
        <v>185</v>
      </c>
      <c r="AV867" s="13" t="s">
        <v>82</v>
      </c>
      <c r="AW867" s="13" t="s">
        <v>31</v>
      </c>
      <c r="AX867" s="13" t="s">
        <v>75</v>
      </c>
      <c r="AY867" s="215" t="s">
        <v>184</v>
      </c>
    </row>
    <row r="868" spans="1:65" s="13" customFormat="1" ht="11.25">
      <c r="B868" s="205"/>
      <c r="C868" s="206"/>
      <c r="D868" s="207" t="s">
        <v>193</v>
      </c>
      <c r="E868" s="208" t="s">
        <v>1</v>
      </c>
      <c r="F868" s="209" t="s">
        <v>844</v>
      </c>
      <c r="G868" s="206"/>
      <c r="H868" s="208" t="s">
        <v>1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193</v>
      </c>
      <c r="AU868" s="215" t="s">
        <v>185</v>
      </c>
      <c r="AV868" s="13" t="s">
        <v>82</v>
      </c>
      <c r="AW868" s="13" t="s">
        <v>31</v>
      </c>
      <c r="AX868" s="13" t="s">
        <v>75</v>
      </c>
      <c r="AY868" s="215" t="s">
        <v>184</v>
      </c>
    </row>
    <row r="869" spans="1:65" s="14" customFormat="1" ht="11.25">
      <c r="B869" s="216"/>
      <c r="C869" s="217"/>
      <c r="D869" s="207" t="s">
        <v>193</v>
      </c>
      <c r="E869" s="218" t="s">
        <v>1</v>
      </c>
      <c r="F869" s="219" t="s">
        <v>82</v>
      </c>
      <c r="G869" s="217"/>
      <c r="H869" s="220">
        <v>1</v>
      </c>
      <c r="I869" s="221"/>
      <c r="J869" s="217"/>
      <c r="K869" s="217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193</v>
      </c>
      <c r="AU869" s="226" t="s">
        <v>185</v>
      </c>
      <c r="AV869" s="14" t="s">
        <v>84</v>
      </c>
      <c r="AW869" s="14" t="s">
        <v>31</v>
      </c>
      <c r="AX869" s="14" t="s">
        <v>75</v>
      </c>
      <c r="AY869" s="226" t="s">
        <v>184</v>
      </c>
    </row>
    <row r="870" spans="1:65" s="2" customFormat="1" ht="24">
      <c r="A870" s="34"/>
      <c r="B870" s="35"/>
      <c r="C870" s="192" t="s">
        <v>903</v>
      </c>
      <c r="D870" s="192" t="s">
        <v>187</v>
      </c>
      <c r="E870" s="193" t="s">
        <v>904</v>
      </c>
      <c r="F870" s="194" t="s">
        <v>905</v>
      </c>
      <c r="G870" s="195" t="s">
        <v>327</v>
      </c>
      <c r="H870" s="196">
        <v>1</v>
      </c>
      <c r="I870" s="197"/>
      <c r="J870" s="198">
        <f>ROUND(I870*H870,2)</f>
        <v>0</v>
      </c>
      <c r="K870" s="194" t="s">
        <v>190</v>
      </c>
      <c r="L870" s="39"/>
      <c r="M870" s="199" t="s">
        <v>1</v>
      </c>
      <c r="N870" s="200" t="s">
        <v>40</v>
      </c>
      <c r="O870" s="71"/>
      <c r="P870" s="201">
        <f>O870*H870</f>
        <v>0</v>
      </c>
      <c r="Q870" s="201">
        <v>1.14E-3</v>
      </c>
      <c r="R870" s="201">
        <f>Q870*H870</f>
        <v>1.14E-3</v>
      </c>
      <c r="S870" s="201">
        <v>7.0000000000000007E-2</v>
      </c>
      <c r="T870" s="202">
        <f>S870*H870</f>
        <v>7.0000000000000007E-2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382</v>
      </c>
      <c r="AT870" s="203" t="s">
        <v>187</v>
      </c>
      <c r="AU870" s="203" t="s">
        <v>185</v>
      </c>
      <c r="AY870" s="17" t="s">
        <v>184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82</v>
      </c>
      <c r="BK870" s="204">
        <f>ROUND(I870*H870,2)</f>
        <v>0</v>
      </c>
      <c r="BL870" s="17" t="s">
        <v>382</v>
      </c>
      <c r="BM870" s="203" t="s">
        <v>906</v>
      </c>
    </row>
    <row r="871" spans="1:65" s="13" customFormat="1" ht="11.25">
      <c r="B871" s="205"/>
      <c r="C871" s="206"/>
      <c r="D871" s="207" t="s">
        <v>193</v>
      </c>
      <c r="E871" s="208" t="s">
        <v>1</v>
      </c>
      <c r="F871" s="209" t="s">
        <v>806</v>
      </c>
      <c r="G871" s="206"/>
      <c r="H871" s="208" t="s">
        <v>1</v>
      </c>
      <c r="I871" s="210"/>
      <c r="J871" s="206"/>
      <c r="K871" s="206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193</v>
      </c>
      <c r="AU871" s="215" t="s">
        <v>185</v>
      </c>
      <c r="AV871" s="13" t="s">
        <v>82</v>
      </c>
      <c r="AW871" s="13" t="s">
        <v>31</v>
      </c>
      <c r="AX871" s="13" t="s">
        <v>75</v>
      </c>
      <c r="AY871" s="215" t="s">
        <v>184</v>
      </c>
    </row>
    <row r="872" spans="1:65" s="13" customFormat="1" ht="11.25">
      <c r="B872" s="205"/>
      <c r="C872" s="206"/>
      <c r="D872" s="207" t="s">
        <v>193</v>
      </c>
      <c r="E872" s="208" t="s">
        <v>1</v>
      </c>
      <c r="F872" s="209" t="s">
        <v>807</v>
      </c>
      <c r="G872" s="206"/>
      <c r="H872" s="208" t="s">
        <v>1</v>
      </c>
      <c r="I872" s="210"/>
      <c r="J872" s="206"/>
      <c r="K872" s="206"/>
      <c r="L872" s="211"/>
      <c r="M872" s="212"/>
      <c r="N872" s="213"/>
      <c r="O872" s="213"/>
      <c r="P872" s="213"/>
      <c r="Q872" s="213"/>
      <c r="R872" s="213"/>
      <c r="S872" s="213"/>
      <c r="T872" s="214"/>
      <c r="AT872" s="215" t="s">
        <v>193</v>
      </c>
      <c r="AU872" s="215" t="s">
        <v>185</v>
      </c>
      <c r="AV872" s="13" t="s">
        <v>82</v>
      </c>
      <c r="AW872" s="13" t="s">
        <v>31</v>
      </c>
      <c r="AX872" s="13" t="s">
        <v>75</v>
      </c>
      <c r="AY872" s="215" t="s">
        <v>184</v>
      </c>
    </row>
    <row r="873" spans="1:65" s="13" customFormat="1" ht="11.25">
      <c r="B873" s="205"/>
      <c r="C873" s="206"/>
      <c r="D873" s="207" t="s">
        <v>193</v>
      </c>
      <c r="E873" s="208" t="s">
        <v>1</v>
      </c>
      <c r="F873" s="209" t="s">
        <v>195</v>
      </c>
      <c r="G873" s="206"/>
      <c r="H873" s="208" t="s">
        <v>1</v>
      </c>
      <c r="I873" s="210"/>
      <c r="J873" s="206"/>
      <c r="K873" s="206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193</v>
      </c>
      <c r="AU873" s="215" t="s">
        <v>185</v>
      </c>
      <c r="AV873" s="13" t="s">
        <v>82</v>
      </c>
      <c r="AW873" s="13" t="s">
        <v>31</v>
      </c>
      <c r="AX873" s="13" t="s">
        <v>75</v>
      </c>
      <c r="AY873" s="215" t="s">
        <v>184</v>
      </c>
    </row>
    <row r="874" spans="1:65" s="13" customFormat="1" ht="11.25">
      <c r="B874" s="205"/>
      <c r="C874" s="206"/>
      <c r="D874" s="207" t="s">
        <v>193</v>
      </c>
      <c r="E874" s="208" t="s">
        <v>1</v>
      </c>
      <c r="F874" s="209" t="s">
        <v>844</v>
      </c>
      <c r="G874" s="206"/>
      <c r="H874" s="208" t="s">
        <v>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193</v>
      </c>
      <c r="AU874" s="215" t="s">
        <v>185</v>
      </c>
      <c r="AV874" s="13" t="s">
        <v>82</v>
      </c>
      <c r="AW874" s="13" t="s">
        <v>31</v>
      </c>
      <c r="AX874" s="13" t="s">
        <v>75</v>
      </c>
      <c r="AY874" s="215" t="s">
        <v>184</v>
      </c>
    </row>
    <row r="875" spans="1:65" s="14" customFormat="1" ht="11.25">
      <c r="B875" s="216"/>
      <c r="C875" s="217"/>
      <c r="D875" s="207" t="s">
        <v>193</v>
      </c>
      <c r="E875" s="218" t="s">
        <v>1</v>
      </c>
      <c r="F875" s="219" t="s">
        <v>82</v>
      </c>
      <c r="G875" s="217"/>
      <c r="H875" s="220">
        <v>1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193</v>
      </c>
      <c r="AU875" s="226" t="s">
        <v>185</v>
      </c>
      <c r="AV875" s="14" t="s">
        <v>84</v>
      </c>
      <c r="AW875" s="14" t="s">
        <v>31</v>
      </c>
      <c r="AX875" s="14" t="s">
        <v>75</v>
      </c>
      <c r="AY875" s="226" t="s">
        <v>184</v>
      </c>
    </row>
    <row r="876" spans="1:65" s="2" customFormat="1" ht="24">
      <c r="A876" s="34"/>
      <c r="B876" s="35"/>
      <c r="C876" s="192" t="s">
        <v>907</v>
      </c>
      <c r="D876" s="192" t="s">
        <v>187</v>
      </c>
      <c r="E876" s="193" t="s">
        <v>908</v>
      </c>
      <c r="F876" s="194" t="s">
        <v>909</v>
      </c>
      <c r="G876" s="195" t="s">
        <v>327</v>
      </c>
      <c r="H876" s="196">
        <v>0.5</v>
      </c>
      <c r="I876" s="197"/>
      <c r="J876" s="198">
        <f>ROUND(I876*H876,2)</f>
        <v>0</v>
      </c>
      <c r="K876" s="194" t="s">
        <v>190</v>
      </c>
      <c r="L876" s="39"/>
      <c r="M876" s="199" t="s">
        <v>1</v>
      </c>
      <c r="N876" s="200" t="s">
        <v>40</v>
      </c>
      <c r="O876" s="71"/>
      <c r="P876" s="201">
        <f>O876*H876</f>
        <v>0</v>
      </c>
      <c r="Q876" s="201">
        <v>2.8999999999999998E-3</v>
      </c>
      <c r="R876" s="201">
        <f>Q876*H876</f>
        <v>1.4499999999999999E-3</v>
      </c>
      <c r="S876" s="201">
        <v>0.126</v>
      </c>
      <c r="T876" s="202">
        <f>S876*H876</f>
        <v>6.3E-2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382</v>
      </c>
      <c r="AT876" s="203" t="s">
        <v>187</v>
      </c>
      <c r="AU876" s="203" t="s">
        <v>185</v>
      </c>
      <c r="AY876" s="17" t="s">
        <v>184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82</v>
      </c>
      <c r="BK876" s="204">
        <f>ROUND(I876*H876,2)</f>
        <v>0</v>
      </c>
      <c r="BL876" s="17" t="s">
        <v>382</v>
      </c>
      <c r="BM876" s="203" t="s">
        <v>910</v>
      </c>
    </row>
    <row r="877" spans="1:65" s="13" customFormat="1" ht="11.25">
      <c r="B877" s="205"/>
      <c r="C877" s="206"/>
      <c r="D877" s="207" t="s">
        <v>193</v>
      </c>
      <c r="E877" s="208" t="s">
        <v>1</v>
      </c>
      <c r="F877" s="209" t="s">
        <v>806</v>
      </c>
      <c r="G877" s="206"/>
      <c r="H877" s="208" t="s">
        <v>1</v>
      </c>
      <c r="I877" s="210"/>
      <c r="J877" s="206"/>
      <c r="K877" s="206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193</v>
      </c>
      <c r="AU877" s="215" t="s">
        <v>185</v>
      </c>
      <c r="AV877" s="13" t="s">
        <v>82</v>
      </c>
      <c r="AW877" s="13" t="s">
        <v>31</v>
      </c>
      <c r="AX877" s="13" t="s">
        <v>75</v>
      </c>
      <c r="AY877" s="215" t="s">
        <v>184</v>
      </c>
    </row>
    <row r="878" spans="1:65" s="13" customFormat="1" ht="11.25">
      <c r="B878" s="205"/>
      <c r="C878" s="206"/>
      <c r="D878" s="207" t="s">
        <v>193</v>
      </c>
      <c r="E878" s="208" t="s">
        <v>1</v>
      </c>
      <c r="F878" s="209" t="s">
        <v>807</v>
      </c>
      <c r="G878" s="206"/>
      <c r="H878" s="208" t="s">
        <v>1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193</v>
      </c>
      <c r="AU878" s="215" t="s">
        <v>185</v>
      </c>
      <c r="AV878" s="13" t="s">
        <v>82</v>
      </c>
      <c r="AW878" s="13" t="s">
        <v>31</v>
      </c>
      <c r="AX878" s="13" t="s">
        <v>75</v>
      </c>
      <c r="AY878" s="215" t="s">
        <v>184</v>
      </c>
    </row>
    <row r="879" spans="1:65" s="13" customFormat="1" ht="11.25">
      <c r="B879" s="205"/>
      <c r="C879" s="206"/>
      <c r="D879" s="207" t="s">
        <v>193</v>
      </c>
      <c r="E879" s="208" t="s">
        <v>1</v>
      </c>
      <c r="F879" s="209" t="s">
        <v>195</v>
      </c>
      <c r="G879" s="206"/>
      <c r="H879" s="208" t="s">
        <v>1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193</v>
      </c>
      <c r="AU879" s="215" t="s">
        <v>185</v>
      </c>
      <c r="AV879" s="13" t="s">
        <v>82</v>
      </c>
      <c r="AW879" s="13" t="s">
        <v>31</v>
      </c>
      <c r="AX879" s="13" t="s">
        <v>75</v>
      </c>
      <c r="AY879" s="215" t="s">
        <v>184</v>
      </c>
    </row>
    <row r="880" spans="1:65" s="13" customFormat="1" ht="11.25">
      <c r="B880" s="205"/>
      <c r="C880" s="206"/>
      <c r="D880" s="207" t="s">
        <v>193</v>
      </c>
      <c r="E880" s="208" t="s">
        <v>1</v>
      </c>
      <c r="F880" s="209" t="s">
        <v>844</v>
      </c>
      <c r="G880" s="206"/>
      <c r="H880" s="208" t="s">
        <v>1</v>
      </c>
      <c r="I880" s="210"/>
      <c r="J880" s="206"/>
      <c r="K880" s="206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193</v>
      </c>
      <c r="AU880" s="215" t="s">
        <v>185</v>
      </c>
      <c r="AV880" s="13" t="s">
        <v>82</v>
      </c>
      <c r="AW880" s="13" t="s">
        <v>31</v>
      </c>
      <c r="AX880" s="13" t="s">
        <v>75</v>
      </c>
      <c r="AY880" s="215" t="s">
        <v>184</v>
      </c>
    </row>
    <row r="881" spans="1:65" s="14" customFormat="1" ht="11.25">
      <c r="B881" s="216"/>
      <c r="C881" s="217"/>
      <c r="D881" s="207" t="s">
        <v>193</v>
      </c>
      <c r="E881" s="218" t="s">
        <v>1</v>
      </c>
      <c r="F881" s="219" t="s">
        <v>911</v>
      </c>
      <c r="G881" s="217"/>
      <c r="H881" s="220">
        <v>0.5</v>
      </c>
      <c r="I881" s="221"/>
      <c r="J881" s="217"/>
      <c r="K881" s="217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193</v>
      </c>
      <c r="AU881" s="226" t="s">
        <v>185</v>
      </c>
      <c r="AV881" s="14" t="s">
        <v>84</v>
      </c>
      <c r="AW881" s="14" t="s">
        <v>31</v>
      </c>
      <c r="AX881" s="14" t="s">
        <v>75</v>
      </c>
      <c r="AY881" s="226" t="s">
        <v>184</v>
      </c>
    </row>
    <row r="882" spans="1:65" s="2" customFormat="1" ht="24">
      <c r="A882" s="34"/>
      <c r="B882" s="35"/>
      <c r="C882" s="192" t="s">
        <v>823</v>
      </c>
      <c r="D882" s="192" t="s">
        <v>187</v>
      </c>
      <c r="E882" s="193" t="s">
        <v>912</v>
      </c>
      <c r="F882" s="194" t="s">
        <v>913</v>
      </c>
      <c r="G882" s="195" t="s">
        <v>327</v>
      </c>
      <c r="H882" s="196">
        <v>0.5</v>
      </c>
      <c r="I882" s="197"/>
      <c r="J882" s="198">
        <f>ROUND(I882*H882,2)</f>
        <v>0</v>
      </c>
      <c r="K882" s="194" t="s">
        <v>190</v>
      </c>
      <c r="L882" s="39"/>
      <c r="M882" s="199" t="s">
        <v>1</v>
      </c>
      <c r="N882" s="200" t="s">
        <v>40</v>
      </c>
      <c r="O882" s="71"/>
      <c r="P882" s="201">
        <f>O882*H882</f>
        <v>0</v>
      </c>
      <c r="Q882" s="201">
        <v>3.32E-3</v>
      </c>
      <c r="R882" s="201">
        <f>Q882*H882</f>
        <v>1.66E-3</v>
      </c>
      <c r="S882" s="201">
        <v>0.19600000000000001</v>
      </c>
      <c r="T882" s="202">
        <f>S882*H882</f>
        <v>9.8000000000000004E-2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382</v>
      </c>
      <c r="AT882" s="203" t="s">
        <v>187</v>
      </c>
      <c r="AU882" s="203" t="s">
        <v>185</v>
      </c>
      <c r="AY882" s="17" t="s">
        <v>184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82</v>
      </c>
      <c r="BK882" s="204">
        <f>ROUND(I882*H882,2)</f>
        <v>0</v>
      </c>
      <c r="BL882" s="17" t="s">
        <v>382</v>
      </c>
      <c r="BM882" s="203" t="s">
        <v>914</v>
      </c>
    </row>
    <row r="883" spans="1:65" s="13" customFormat="1" ht="11.25">
      <c r="B883" s="205"/>
      <c r="C883" s="206"/>
      <c r="D883" s="207" t="s">
        <v>193</v>
      </c>
      <c r="E883" s="208" t="s">
        <v>1</v>
      </c>
      <c r="F883" s="209" t="s">
        <v>806</v>
      </c>
      <c r="G883" s="206"/>
      <c r="H883" s="208" t="s">
        <v>1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193</v>
      </c>
      <c r="AU883" s="215" t="s">
        <v>185</v>
      </c>
      <c r="AV883" s="13" t="s">
        <v>82</v>
      </c>
      <c r="AW883" s="13" t="s">
        <v>31</v>
      </c>
      <c r="AX883" s="13" t="s">
        <v>75</v>
      </c>
      <c r="AY883" s="215" t="s">
        <v>184</v>
      </c>
    </row>
    <row r="884" spans="1:65" s="13" customFormat="1" ht="11.25">
      <c r="B884" s="205"/>
      <c r="C884" s="206"/>
      <c r="D884" s="207" t="s">
        <v>193</v>
      </c>
      <c r="E884" s="208" t="s">
        <v>1</v>
      </c>
      <c r="F884" s="209" t="s">
        <v>807</v>
      </c>
      <c r="G884" s="206"/>
      <c r="H884" s="208" t="s">
        <v>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193</v>
      </c>
      <c r="AU884" s="215" t="s">
        <v>185</v>
      </c>
      <c r="AV884" s="13" t="s">
        <v>82</v>
      </c>
      <c r="AW884" s="13" t="s">
        <v>31</v>
      </c>
      <c r="AX884" s="13" t="s">
        <v>75</v>
      </c>
      <c r="AY884" s="215" t="s">
        <v>184</v>
      </c>
    </row>
    <row r="885" spans="1:65" s="13" customFormat="1" ht="11.25">
      <c r="B885" s="205"/>
      <c r="C885" s="206"/>
      <c r="D885" s="207" t="s">
        <v>193</v>
      </c>
      <c r="E885" s="208" t="s">
        <v>1</v>
      </c>
      <c r="F885" s="209" t="s">
        <v>195</v>
      </c>
      <c r="G885" s="206"/>
      <c r="H885" s="208" t="s">
        <v>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193</v>
      </c>
      <c r="AU885" s="215" t="s">
        <v>185</v>
      </c>
      <c r="AV885" s="13" t="s">
        <v>82</v>
      </c>
      <c r="AW885" s="13" t="s">
        <v>31</v>
      </c>
      <c r="AX885" s="13" t="s">
        <v>75</v>
      </c>
      <c r="AY885" s="215" t="s">
        <v>184</v>
      </c>
    </row>
    <row r="886" spans="1:65" s="13" customFormat="1" ht="11.25">
      <c r="B886" s="205"/>
      <c r="C886" s="206"/>
      <c r="D886" s="207" t="s">
        <v>193</v>
      </c>
      <c r="E886" s="208" t="s">
        <v>1</v>
      </c>
      <c r="F886" s="209" t="s">
        <v>844</v>
      </c>
      <c r="G886" s="206"/>
      <c r="H886" s="208" t="s">
        <v>1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193</v>
      </c>
      <c r="AU886" s="215" t="s">
        <v>185</v>
      </c>
      <c r="AV886" s="13" t="s">
        <v>82</v>
      </c>
      <c r="AW886" s="13" t="s">
        <v>31</v>
      </c>
      <c r="AX886" s="13" t="s">
        <v>75</v>
      </c>
      <c r="AY886" s="215" t="s">
        <v>184</v>
      </c>
    </row>
    <row r="887" spans="1:65" s="14" customFormat="1" ht="11.25">
      <c r="B887" s="216"/>
      <c r="C887" s="217"/>
      <c r="D887" s="207" t="s">
        <v>193</v>
      </c>
      <c r="E887" s="218" t="s">
        <v>1</v>
      </c>
      <c r="F887" s="219" t="s">
        <v>911</v>
      </c>
      <c r="G887" s="217"/>
      <c r="H887" s="220">
        <v>0.5</v>
      </c>
      <c r="I887" s="221"/>
      <c r="J887" s="217"/>
      <c r="K887" s="217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193</v>
      </c>
      <c r="AU887" s="226" t="s">
        <v>185</v>
      </c>
      <c r="AV887" s="14" t="s">
        <v>84</v>
      </c>
      <c r="AW887" s="14" t="s">
        <v>31</v>
      </c>
      <c r="AX887" s="14" t="s">
        <v>75</v>
      </c>
      <c r="AY887" s="226" t="s">
        <v>184</v>
      </c>
    </row>
    <row r="888" spans="1:65" s="2" customFormat="1" ht="24">
      <c r="A888" s="34"/>
      <c r="B888" s="35"/>
      <c r="C888" s="192" t="s">
        <v>915</v>
      </c>
      <c r="D888" s="192" t="s">
        <v>187</v>
      </c>
      <c r="E888" s="193" t="s">
        <v>916</v>
      </c>
      <c r="F888" s="194" t="s">
        <v>917</v>
      </c>
      <c r="G888" s="195" t="s">
        <v>327</v>
      </c>
      <c r="H888" s="196">
        <v>6</v>
      </c>
      <c r="I888" s="197"/>
      <c r="J888" s="198">
        <f>ROUND(I888*H888,2)</f>
        <v>0</v>
      </c>
      <c r="K888" s="194" t="s">
        <v>190</v>
      </c>
      <c r="L888" s="39"/>
      <c r="M888" s="199" t="s">
        <v>1</v>
      </c>
      <c r="N888" s="200" t="s">
        <v>40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191</v>
      </c>
      <c r="AT888" s="203" t="s">
        <v>187</v>
      </c>
      <c r="AU888" s="203" t="s">
        <v>185</v>
      </c>
      <c r="AY888" s="17" t="s">
        <v>184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82</v>
      </c>
      <c r="BK888" s="204">
        <f>ROUND(I888*H888,2)</f>
        <v>0</v>
      </c>
      <c r="BL888" s="17" t="s">
        <v>191</v>
      </c>
      <c r="BM888" s="203" t="s">
        <v>918</v>
      </c>
    </row>
    <row r="889" spans="1:65" s="13" customFormat="1" ht="22.5">
      <c r="B889" s="205"/>
      <c r="C889" s="206"/>
      <c r="D889" s="207" t="s">
        <v>193</v>
      </c>
      <c r="E889" s="208" t="s">
        <v>1</v>
      </c>
      <c r="F889" s="209" t="s">
        <v>194</v>
      </c>
      <c r="G889" s="206"/>
      <c r="H889" s="208" t="s">
        <v>1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193</v>
      </c>
      <c r="AU889" s="215" t="s">
        <v>185</v>
      </c>
      <c r="AV889" s="13" t="s">
        <v>82</v>
      </c>
      <c r="AW889" s="13" t="s">
        <v>31</v>
      </c>
      <c r="AX889" s="13" t="s">
        <v>75</v>
      </c>
      <c r="AY889" s="215" t="s">
        <v>184</v>
      </c>
    </row>
    <row r="890" spans="1:65" s="13" customFormat="1" ht="11.25">
      <c r="B890" s="205"/>
      <c r="C890" s="206"/>
      <c r="D890" s="207" t="s">
        <v>193</v>
      </c>
      <c r="E890" s="208" t="s">
        <v>1</v>
      </c>
      <c r="F890" s="209" t="s">
        <v>195</v>
      </c>
      <c r="G890" s="206"/>
      <c r="H890" s="208" t="s">
        <v>1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193</v>
      </c>
      <c r="AU890" s="215" t="s">
        <v>185</v>
      </c>
      <c r="AV890" s="13" t="s">
        <v>82</v>
      </c>
      <c r="AW890" s="13" t="s">
        <v>31</v>
      </c>
      <c r="AX890" s="13" t="s">
        <v>75</v>
      </c>
      <c r="AY890" s="215" t="s">
        <v>184</v>
      </c>
    </row>
    <row r="891" spans="1:65" s="13" customFormat="1" ht="11.25">
      <c r="B891" s="205"/>
      <c r="C891" s="206"/>
      <c r="D891" s="207" t="s">
        <v>193</v>
      </c>
      <c r="E891" s="208" t="s">
        <v>1</v>
      </c>
      <c r="F891" s="209" t="s">
        <v>919</v>
      </c>
      <c r="G891" s="206"/>
      <c r="H891" s="208" t="s">
        <v>1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193</v>
      </c>
      <c r="AU891" s="215" t="s">
        <v>185</v>
      </c>
      <c r="AV891" s="13" t="s">
        <v>82</v>
      </c>
      <c r="AW891" s="13" t="s">
        <v>31</v>
      </c>
      <c r="AX891" s="13" t="s">
        <v>75</v>
      </c>
      <c r="AY891" s="215" t="s">
        <v>184</v>
      </c>
    </row>
    <row r="892" spans="1:65" s="14" customFormat="1" ht="11.25">
      <c r="B892" s="216"/>
      <c r="C892" s="217"/>
      <c r="D892" s="207" t="s">
        <v>193</v>
      </c>
      <c r="E892" s="218" t="s">
        <v>1</v>
      </c>
      <c r="F892" s="219" t="s">
        <v>920</v>
      </c>
      <c r="G892" s="217"/>
      <c r="H892" s="220">
        <v>6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193</v>
      </c>
      <c r="AU892" s="226" t="s">
        <v>185</v>
      </c>
      <c r="AV892" s="14" t="s">
        <v>84</v>
      </c>
      <c r="AW892" s="14" t="s">
        <v>31</v>
      </c>
      <c r="AX892" s="14" t="s">
        <v>75</v>
      </c>
      <c r="AY892" s="226" t="s">
        <v>184</v>
      </c>
    </row>
    <row r="893" spans="1:65" s="2" customFormat="1" ht="24">
      <c r="A893" s="34"/>
      <c r="B893" s="35"/>
      <c r="C893" s="192" t="s">
        <v>921</v>
      </c>
      <c r="D893" s="192" t="s">
        <v>187</v>
      </c>
      <c r="E893" s="193" t="s">
        <v>922</v>
      </c>
      <c r="F893" s="194" t="s">
        <v>923</v>
      </c>
      <c r="G893" s="195" t="s">
        <v>327</v>
      </c>
      <c r="H893" s="196">
        <v>14.15</v>
      </c>
      <c r="I893" s="197"/>
      <c r="J893" s="198">
        <f>ROUND(I893*H893,2)</f>
        <v>0</v>
      </c>
      <c r="K893" s="194" t="s">
        <v>190</v>
      </c>
      <c r="L893" s="39"/>
      <c r="M893" s="199" t="s">
        <v>1</v>
      </c>
      <c r="N893" s="200" t="s">
        <v>40</v>
      </c>
      <c r="O893" s="71"/>
      <c r="P893" s="201">
        <f>O893*H893</f>
        <v>0</v>
      </c>
      <c r="Q893" s="201">
        <v>0</v>
      </c>
      <c r="R893" s="201">
        <f>Q893*H893</f>
        <v>0</v>
      </c>
      <c r="S893" s="201">
        <v>0</v>
      </c>
      <c r="T893" s="202">
        <f>S893*H893</f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203" t="s">
        <v>191</v>
      </c>
      <c r="AT893" s="203" t="s">
        <v>187</v>
      </c>
      <c r="AU893" s="203" t="s">
        <v>185</v>
      </c>
      <c r="AY893" s="17" t="s">
        <v>184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7" t="s">
        <v>82</v>
      </c>
      <c r="BK893" s="204">
        <f>ROUND(I893*H893,2)</f>
        <v>0</v>
      </c>
      <c r="BL893" s="17" t="s">
        <v>191</v>
      </c>
      <c r="BM893" s="203" t="s">
        <v>924</v>
      </c>
    </row>
    <row r="894" spans="1:65" s="13" customFormat="1" ht="22.5">
      <c r="B894" s="205"/>
      <c r="C894" s="206"/>
      <c r="D894" s="207" t="s">
        <v>193</v>
      </c>
      <c r="E894" s="208" t="s">
        <v>1</v>
      </c>
      <c r="F894" s="209" t="s">
        <v>194</v>
      </c>
      <c r="G894" s="206"/>
      <c r="H894" s="208" t="s">
        <v>1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193</v>
      </c>
      <c r="AU894" s="215" t="s">
        <v>185</v>
      </c>
      <c r="AV894" s="13" t="s">
        <v>82</v>
      </c>
      <c r="AW894" s="13" t="s">
        <v>31</v>
      </c>
      <c r="AX894" s="13" t="s">
        <v>75</v>
      </c>
      <c r="AY894" s="215" t="s">
        <v>184</v>
      </c>
    </row>
    <row r="895" spans="1:65" s="13" customFormat="1" ht="11.25">
      <c r="B895" s="205"/>
      <c r="C895" s="206"/>
      <c r="D895" s="207" t="s">
        <v>193</v>
      </c>
      <c r="E895" s="208" t="s">
        <v>1</v>
      </c>
      <c r="F895" s="209" t="s">
        <v>195</v>
      </c>
      <c r="G895" s="206"/>
      <c r="H895" s="208" t="s">
        <v>1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193</v>
      </c>
      <c r="AU895" s="215" t="s">
        <v>185</v>
      </c>
      <c r="AV895" s="13" t="s">
        <v>82</v>
      </c>
      <c r="AW895" s="13" t="s">
        <v>31</v>
      </c>
      <c r="AX895" s="13" t="s">
        <v>75</v>
      </c>
      <c r="AY895" s="215" t="s">
        <v>184</v>
      </c>
    </row>
    <row r="896" spans="1:65" s="13" customFormat="1" ht="11.25">
      <c r="B896" s="205"/>
      <c r="C896" s="206"/>
      <c r="D896" s="207" t="s">
        <v>193</v>
      </c>
      <c r="E896" s="208" t="s">
        <v>1</v>
      </c>
      <c r="F896" s="209" t="s">
        <v>767</v>
      </c>
      <c r="G896" s="206"/>
      <c r="H896" s="208" t="s">
        <v>1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193</v>
      </c>
      <c r="AU896" s="215" t="s">
        <v>185</v>
      </c>
      <c r="AV896" s="13" t="s">
        <v>82</v>
      </c>
      <c r="AW896" s="13" t="s">
        <v>31</v>
      </c>
      <c r="AX896" s="13" t="s">
        <v>75</v>
      </c>
      <c r="AY896" s="215" t="s">
        <v>184</v>
      </c>
    </row>
    <row r="897" spans="1:65" s="14" customFormat="1" ht="11.25">
      <c r="B897" s="216"/>
      <c r="C897" s="217"/>
      <c r="D897" s="207" t="s">
        <v>193</v>
      </c>
      <c r="E897" s="218" t="s">
        <v>1</v>
      </c>
      <c r="F897" s="219" t="s">
        <v>925</v>
      </c>
      <c r="G897" s="217"/>
      <c r="H897" s="220">
        <v>14.15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193</v>
      </c>
      <c r="AU897" s="226" t="s">
        <v>185</v>
      </c>
      <c r="AV897" s="14" t="s">
        <v>84</v>
      </c>
      <c r="AW897" s="14" t="s">
        <v>31</v>
      </c>
      <c r="AX897" s="14" t="s">
        <v>75</v>
      </c>
      <c r="AY897" s="226" t="s">
        <v>184</v>
      </c>
    </row>
    <row r="898" spans="1:65" s="2" customFormat="1" ht="24">
      <c r="A898" s="34"/>
      <c r="B898" s="35"/>
      <c r="C898" s="192" t="s">
        <v>926</v>
      </c>
      <c r="D898" s="192" t="s">
        <v>187</v>
      </c>
      <c r="E898" s="193" t="s">
        <v>927</v>
      </c>
      <c r="F898" s="194" t="s">
        <v>928</v>
      </c>
      <c r="G898" s="195" t="s">
        <v>122</v>
      </c>
      <c r="H898" s="196">
        <v>11.920999999999999</v>
      </c>
      <c r="I898" s="197"/>
      <c r="J898" s="198">
        <f>ROUND(I898*H898,2)</f>
        <v>0</v>
      </c>
      <c r="K898" s="194" t="s">
        <v>190</v>
      </c>
      <c r="L898" s="39"/>
      <c r="M898" s="199" t="s">
        <v>1</v>
      </c>
      <c r="N898" s="200" t="s">
        <v>40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6.8000000000000005E-2</v>
      </c>
      <c r="T898" s="202">
        <f>S898*H898</f>
        <v>0.81062800000000002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191</v>
      </c>
      <c r="AT898" s="203" t="s">
        <v>187</v>
      </c>
      <c r="AU898" s="203" t="s">
        <v>185</v>
      </c>
      <c r="AY898" s="17" t="s">
        <v>184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82</v>
      </c>
      <c r="BK898" s="204">
        <f>ROUND(I898*H898,2)</f>
        <v>0</v>
      </c>
      <c r="BL898" s="17" t="s">
        <v>191</v>
      </c>
      <c r="BM898" s="203" t="s">
        <v>929</v>
      </c>
    </row>
    <row r="899" spans="1:65" s="13" customFormat="1" ht="22.5">
      <c r="B899" s="205"/>
      <c r="C899" s="206"/>
      <c r="D899" s="207" t="s">
        <v>193</v>
      </c>
      <c r="E899" s="208" t="s">
        <v>1</v>
      </c>
      <c r="F899" s="209" t="s">
        <v>194</v>
      </c>
      <c r="G899" s="206"/>
      <c r="H899" s="208" t="s">
        <v>1</v>
      </c>
      <c r="I899" s="210"/>
      <c r="J899" s="206"/>
      <c r="K899" s="206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193</v>
      </c>
      <c r="AU899" s="215" t="s">
        <v>185</v>
      </c>
      <c r="AV899" s="13" t="s">
        <v>82</v>
      </c>
      <c r="AW899" s="13" t="s">
        <v>31</v>
      </c>
      <c r="AX899" s="13" t="s">
        <v>75</v>
      </c>
      <c r="AY899" s="215" t="s">
        <v>184</v>
      </c>
    </row>
    <row r="900" spans="1:65" s="13" customFormat="1" ht="11.25">
      <c r="B900" s="205"/>
      <c r="C900" s="206"/>
      <c r="D900" s="207" t="s">
        <v>193</v>
      </c>
      <c r="E900" s="208" t="s">
        <v>1</v>
      </c>
      <c r="F900" s="209" t="s">
        <v>195</v>
      </c>
      <c r="G900" s="206"/>
      <c r="H900" s="208" t="s">
        <v>1</v>
      </c>
      <c r="I900" s="210"/>
      <c r="J900" s="206"/>
      <c r="K900" s="206"/>
      <c r="L900" s="211"/>
      <c r="M900" s="212"/>
      <c r="N900" s="213"/>
      <c r="O900" s="213"/>
      <c r="P900" s="213"/>
      <c r="Q900" s="213"/>
      <c r="R900" s="213"/>
      <c r="S900" s="213"/>
      <c r="T900" s="214"/>
      <c r="AT900" s="215" t="s">
        <v>193</v>
      </c>
      <c r="AU900" s="215" t="s">
        <v>185</v>
      </c>
      <c r="AV900" s="13" t="s">
        <v>82</v>
      </c>
      <c r="AW900" s="13" t="s">
        <v>31</v>
      </c>
      <c r="AX900" s="13" t="s">
        <v>75</v>
      </c>
      <c r="AY900" s="215" t="s">
        <v>184</v>
      </c>
    </row>
    <row r="901" spans="1:65" s="14" customFormat="1" ht="11.25">
      <c r="B901" s="216"/>
      <c r="C901" s="217"/>
      <c r="D901" s="207" t="s">
        <v>193</v>
      </c>
      <c r="E901" s="218" t="s">
        <v>1</v>
      </c>
      <c r="F901" s="219" t="s">
        <v>930</v>
      </c>
      <c r="G901" s="217"/>
      <c r="H901" s="220">
        <v>11.920999999999999</v>
      </c>
      <c r="I901" s="221"/>
      <c r="J901" s="217"/>
      <c r="K901" s="217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193</v>
      </c>
      <c r="AU901" s="226" t="s">
        <v>185</v>
      </c>
      <c r="AV901" s="14" t="s">
        <v>84</v>
      </c>
      <c r="AW901" s="14" t="s">
        <v>31</v>
      </c>
      <c r="AX901" s="14" t="s">
        <v>75</v>
      </c>
      <c r="AY901" s="226" t="s">
        <v>184</v>
      </c>
    </row>
    <row r="902" spans="1:65" s="12" customFormat="1" ht="20.85" customHeight="1">
      <c r="B902" s="176"/>
      <c r="C902" s="177"/>
      <c r="D902" s="178" t="s">
        <v>74</v>
      </c>
      <c r="E902" s="190" t="s">
        <v>931</v>
      </c>
      <c r="F902" s="190" t="s">
        <v>932</v>
      </c>
      <c r="G902" s="177"/>
      <c r="H902" s="177"/>
      <c r="I902" s="180"/>
      <c r="J902" s="191">
        <f>BK902</f>
        <v>0</v>
      </c>
      <c r="K902" s="177"/>
      <c r="L902" s="182"/>
      <c r="M902" s="183"/>
      <c r="N902" s="184"/>
      <c r="O902" s="184"/>
      <c r="P902" s="185">
        <f>SUM(P903:P913)</f>
        <v>0</v>
      </c>
      <c r="Q902" s="184"/>
      <c r="R902" s="185">
        <f>SUM(R903:R913)</f>
        <v>0</v>
      </c>
      <c r="S902" s="184"/>
      <c r="T902" s="186">
        <f>SUM(T903:T913)</f>
        <v>0</v>
      </c>
      <c r="AR902" s="187" t="s">
        <v>82</v>
      </c>
      <c r="AT902" s="188" t="s">
        <v>74</v>
      </c>
      <c r="AU902" s="188" t="s">
        <v>84</v>
      </c>
      <c r="AY902" s="187" t="s">
        <v>184</v>
      </c>
      <c r="BK902" s="189">
        <f>SUM(BK903:BK913)</f>
        <v>0</v>
      </c>
    </row>
    <row r="903" spans="1:65" s="2" customFormat="1" ht="33" customHeight="1">
      <c r="A903" s="34"/>
      <c r="B903" s="35"/>
      <c r="C903" s="192" t="s">
        <v>933</v>
      </c>
      <c r="D903" s="192" t="s">
        <v>187</v>
      </c>
      <c r="E903" s="193" t="s">
        <v>934</v>
      </c>
      <c r="F903" s="194" t="s">
        <v>935</v>
      </c>
      <c r="G903" s="195" t="s">
        <v>936</v>
      </c>
      <c r="H903" s="196">
        <v>28.341000000000001</v>
      </c>
      <c r="I903" s="197"/>
      <c r="J903" s="198">
        <f>ROUND(I903*H903,2)</f>
        <v>0</v>
      </c>
      <c r="K903" s="194" t="s">
        <v>190</v>
      </c>
      <c r="L903" s="39"/>
      <c r="M903" s="199" t="s">
        <v>1</v>
      </c>
      <c r="N903" s="200" t="s">
        <v>40</v>
      </c>
      <c r="O903" s="71"/>
      <c r="P903" s="201">
        <f>O903*H903</f>
        <v>0</v>
      </c>
      <c r="Q903" s="201">
        <v>0</v>
      </c>
      <c r="R903" s="201">
        <f>Q903*H903</f>
        <v>0</v>
      </c>
      <c r="S903" s="201">
        <v>0</v>
      </c>
      <c r="T903" s="202">
        <f>S903*H903</f>
        <v>0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203" t="s">
        <v>191</v>
      </c>
      <c r="AT903" s="203" t="s">
        <v>187</v>
      </c>
      <c r="AU903" s="203" t="s">
        <v>185</v>
      </c>
      <c r="AY903" s="17" t="s">
        <v>184</v>
      </c>
      <c r="BE903" s="204">
        <f>IF(N903="základní",J903,0)</f>
        <v>0</v>
      </c>
      <c r="BF903" s="204">
        <f>IF(N903="snížená",J903,0)</f>
        <v>0</v>
      </c>
      <c r="BG903" s="204">
        <f>IF(N903="zákl. přenesená",J903,0)</f>
        <v>0</v>
      </c>
      <c r="BH903" s="204">
        <f>IF(N903="sníž. přenesená",J903,0)</f>
        <v>0</v>
      </c>
      <c r="BI903" s="204">
        <f>IF(N903="nulová",J903,0)</f>
        <v>0</v>
      </c>
      <c r="BJ903" s="17" t="s">
        <v>82</v>
      </c>
      <c r="BK903" s="204">
        <f>ROUND(I903*H903,2)</f>
        <v>0</v>
      </c>
      <c r="BL903" s="17" t="s">
        <v>191</v>
      </c>
      <c r="BM903" s="203" t="s">
        <v>937</v>
      </c>
    </row>
    <row r="904" spans="1:65" s="2" customFormat="1" ht="24">
      <c r="A904" s="34"/>
      <c r="B904" s="35"/>
      <c r="C904" s="192" t="s">
        <v>938</v>
      </c>
      <c r="D904" s="192" t="s">
        <v>187</v>
      </c>
      <c r="E904" s="193" t="s">
        <v>939</v>
      </c>
      <c r="F904" s="194" t="s">
        <v>940</v>
      </c>
      <c r="G904" s="195" t="s">
        <v>936</v>
      </c>
      <c r="H904" s="196">
        <v>28.341000000000001</v>
      </c>
      <c r="I904" s="197"/>
      <c r="J904" s="198">
        <f>ROUND(I904*H904,2)</f>
        <v>0</v>
      </c>
      <c r="K904" s="194" t="s">
        <v>190</v>
      </c>
      <c r="L904" s="39"/>
      <c r="M904" s="199" t="s">
        <v>1</v>
      </c>
      <c r="N904" s="200" t="s">
        <v>40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191</v>
      </c>
      <c r="AT904" s="203" t="s">
        <v>187</v>
      </c>
      <c r="AU904" s="203" t="s">
        <v>185</v>
      </c>
      <c r="AY904" s="17" t="s">
        <v>184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82</v>
      </c>
      <c r="BK904" s="204">
        <f>ROUND(I904*H904,2)</f>
        <v>0</v>
      </c>
      <c r="BL904" s="17" t="s">
        <v>191</v>
      </c>
      <c r="BM904" s="203" t="s">
        <v>941</v>
      </c>
    </row>
    <row r="905" spans="1:65" s="2" customFormat="1" ht="24">
      <c r="A905" s="34"/>
      <c r="B905" s="35"/>
      <c r="C905" s="192" t="s">
        <v>942</v>
      </c>
      <c r="D905" s="192" t="s">
        <v>187</v>
      </c>
      <c r="E905" s="193" t="s">
        <v>943</v>
      </c>
      <c r="F905" s="194" t="s">
        <v>944</v>
      </c>
      <c r="G905" s="195" t="s">
        <v>936</v>
      </c>
      <c r="H905" s="196">
        <v>311.75099999999998</v>
      </c>
      <c r="I905" s="197"/>
      <c r="J905" s="198">
        <f>ROUND(I905*H905,2)</f>
        <v>0</v>
      </c>
      <c r="K905" s="194" t="s">
        <v>190</v>
      </c>
      <c r="L905" s="39"/>
      <c r="M905" s="199" t="s">
        <v>1</v>
      </c>
      <c r="N905" s="200" t="s">
        <v>40</v>
      </c>
      <c r="O905" s="71"/>
      <c r="P905" s="201">
        <f>O905*H905</f>
        <v>0</v>
      </c>
      <c r="Q905" s="201">
        <v>0</v>
      </c>
      <c r="R905" s="201">
        <f>Q905*H905</f>
        <v>0</v>
      </c>
      <c r="S905" s="201">
        <v>0</v>
      </c>
      <c r="T905" s="202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203" t="s">
        <v>191</v>
      </c>
      <c r="AT905" s="203" t="s">
        <v>187</v>
      </c>
      <c r="AU905" s="203" t="s">
        <v>185</v>
      </c>
      <c r="AY905" s="17" t="s">
        <v>184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17" t="s">
        <v>82</v>
      </c>
      <c r="BK905" s="204">
        <f>ROUND(I905*H905,2)</f>
        <v>0</v>
      </c>
      <c r="BL905" s="17" t="s">
        <v>191</v>
      </c>
      <c r="BM905" s="203" t="s">
        <v>945</v>
      </c>
    </row>
    <row r="906" spans="1:65" s="14" customFormat="1" ht="11.25">
      <c r="B906" s="216"/>
      <c r="C906" s="217"/>
      <c r="D906" s="207" t="s">
        <v>193</v>
      </c>
      <c r="E906" s="217"/>
      <c r="F906" s="219" t="s">
        <v>946</v>
      </c>
      <c r="G906" s="217"/>
      <c r="H906" s="220">
        <v>311.75099999999998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193</v>
      </c>
      <c r="AU906" s="226" t="s">
        <v>185</v>
      </c>
      <c r="AV906" s="14" t="s">
        <v>84</v>
      </c>
      <c r="AW906" s="14" t="s">
        <v>4</v>
      </c>
      <c r="AX906" s="14" t="s">
        <v>82</v>
      </c>
      <c r="AY906" s="226" t="s">
        <v>184</v>
      </c>
    </row>
    <row r="907" spans="1:65" s="2" customFormat="1" ht="33" customHeight="1">
      <c r="A907" s="34"/>
      <c r="B907" s="35"/>
      <c r="C907" s="192" t="s">
        <v>947</v>
      </c>
      <c r="D907" s="192" t="s">
        <v>187</v>
      </c>
      <c r="E907" s="193" t="s">
        <v>948</v>
      </c>
      <c r="F907" s="194" t="s">
        <v>949</v>
      </c>
      <c r="G907" s="195" t="s">
        <v>936</v>
      </c>
      <c r="H907" s="196">
        <v>28.058</v>
      </c>
      <c r="I907" s="197"/>
      <c r="J907" s="198">
        <f>ROUND(I907*H907,2)</f>
        <v>0</v>
      </c>
      <c r="K907" s="194" t="s">
        <v>190</v>
      </c>
      <c r="L907" s="39"/>
      <c r="M907" s="199" t="s">
        <v>1</v>
      </c>
      <c r="N907" s="200" t="s">
        <v>40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191</v>
      </c>
      <c r="AT907" s="203" t="s">
        <v>187</v>
      </c>
      <c r="AU907" s="203" t="s">
        <v>185</v>
      </c>
      <c r="AY907" s="17" t="s">
        <v>184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82</v>
      </c>
      <c r="BK907" s="204">
        <f>ROUND(I907*H907,2)</f>
        <v>0</v>
      </c>
      <c r="BL907" s="17" t="s">
        <v>191</v>
      </c>
      <c r="BM907" s="203" t="s">
        <v>950</v>
      </c>
    </row>
    <row r="908" spans="1:65" s="14" customFormat="1" ht="11.25">
      <c r="B908" s="216"/>
      <c r="C908" s="217"/>
      <c r="D908" s="207" t="s">
        <v>193</v>
      </c>
      <c r="E908" s="217"/>
      <c r="F908" s="219" t="s">
        <v>951</v>
      </c>
      <c r="G908" s="217"/>
      <c r="H908" s="220">
        <v>28.058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193</v>
      </c>
      <c r="AU908" s="226" t="s">
        <v>185</v>
      </c>
      <c r="AV908" s="14" t="s">
        <v>84</v>
      </c>
      <c r="AW908" s="14" t="s">
        <v>4</v>
      </c>
      <c r="AX908" s="14" t="s">
        <v>82</v>
      </c>
      <c r="AY908" s="226" t="s">
        <v>184</v>
      </c>
    </row>
    <row r="909" spans="1:65" s="2" customFormat="1" ht="33" customHeight="1">
      <c r="A909" s="34"/>
      <c r="B909" s="35"/>
      <c r="C909" s="192" t="s">
        <v>952</v>
      </c>
      <c r="D909" s="192" t="s">
        <v>187</v>
      </c>
      <c r="E909" s="193" t="s">
        <v>953</v>
      </c>
      <c r="F909" s="194" t="s">
        <v>954</v>
      </c>
      <c r="G909" s="195" t="s">
        <v>936</v>
      </c>
      <c r="H909" s="196">
        <v>0.28299999999999997</v>
      </c>
      <c r="I909" s="197"/>
      <c r="J909" s="198">
        <f>ROUND(I909*H909,2)</f>
        <v>0</v>
      </c>
      <c r="K909" s="194" t="s">
        <v>190</v>
      </c>
      <c r="L909" s="39"/>
      <c r="M909" s="199" t="s">
        <v>1</v>
      </c>
      <c r="N909" s="200" t="s">
        <v>40</v>
      </c>
      <c r="O909" s="71"/>
      <c r="P909" s="201">
        <f>O909*H909</f>
        <v>0</v>
      </c>
      <c r="Q909" s="201">
        <v>0</v>
      </c>
      <c r="R909" s="201">
        <f>Q909*H909</f>
        <v>0</v>
      </c>
      <c r="S909" s="201">
        <v>0</v>
      </c>
      <c r="T909" s="202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203" t="s">
        <v>191</v>
      </c>
      <c r="AT909" s="203" t="s">
        <v>187</v>
      </c>
      <c r="AU909" s="203" t="s">
        <v>185</v>
      </c>
      <c r="AY909" s="17" t="s">
        <v>184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7" t="s">
        <v>82</v>
      </c>
      <c r="BK909" s="204">
        <f>ROUND(I909*H909,2)</f>
        <v>0</v>
      </c>
      <c r="BL909" s="17" t="s">
        <v>191</v>
      </c>
      <c r="BM909" s="203" t="s">
        <v>955</v>
      </c>
    </row>
    <row r="910" spans="1:65" s="14" customFormat="1" ht="11.25">
      <c r="B910" s="216"/>
      <c r="C910" s="217"/>
      <c r="D910" s="207" t="s">
        <v>193</v>
      </c>
      <c r="E910" s="217"/>
      <c r="F910" s="219" t="s">
        <v>956</v>
      </c>
      <c r="G910" s="217"/>
      <c r="H910" s="220">
        <v>0.28299999999999997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193</v>
      </c>
      <c r="AU910" s="226" t="s">
        <v>185</v>
      </c>
      <c r="AV910" s="14" t="s">
        <v>84</v>
      </c>
      <c r="AW910" s="14" t="s">
        <v>4</v>
      </c>
      <c r="AX910" s="14" t="s">
        <v>82</v>
      </c>
      <c r="AY910" s="226" t="s">
        <v>184</v>
      </c>
    </row>
    <row r="911" spans="1:65" s="2" customFormat="1" ht="21.75" customHeight="1">
      <c r="A911" s="34"/>
      <c r="B911" s="35"/>
      <c r="C911" s="192" t="s">
        <v>957</v>
      </c>
      <c r="D911" s="192" t="s">
        <v>187</v>
      </c>
      <c r="E911" s="193" t="s">
        <v>958</v>
      </c>
      <c r="F911" s="194" t="s">
        <v>959</v>
      </c>
      <c r="G911" s="195" t="s">
        <v>936</v>
      </c>
      <c r="H911" s="196">
        <v>28.341000000000001</v>
      </c>
      <c r="I911" s="197"/>
      <c r="J911" s="198">
        <f>ROUND(I911*H911,2)</f>
        <v>0</v>
      </c>
      <c r="K911" s="194" t="s">
        <v>190</v>
      </c>
      <c r="L911" s="39"/>
      <c r="M911" s="199" t="s">
        <v>1</v>
      </c>
      <c r="N911" s="200" t="s">
        <v>40</v>
      </c>
      <c r="O911" s="71"/>
      <c r="P911" s="201">
        <f>O911*H911</f>
        <v>0</v>
      </c>
      <c r="Q911" s="201">
        <v>0</v>
      </c>
      <c r="R911" s="201">
        <f>Q911*H911</f>
        <v>0</v>
      </c>
      <c r="S911" s="201">
        <v>0</v>
      </c>
      <c r="T911" s="202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203" t="s">
        <v>191</v>
      </c>
      <c r="AT911" s="203" t="s">
        <v>187</v>
      </c>
      <c r="AU911" s="203" t="s">
        <v>185</v>
      </c>
      <c r="AY911" s="17" t="s">
        <v>184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17" t="s">
        <v>82</v>
      </c>
      <c r="BK911" s="204">
        <f>ROUND(I911*H911,2)</f>
        <v>0</v>
      </c>
      <c r="BL911" s="17" t="s">
        <v>191</v>
      </c>
      <c r="BM911" s="203" t="s">
        <v>960</v>
      </c>
    </row>
    <row r="912" spans="1:65" s="2" customFormat="1" ht="24">
      <c r="A912" s="34"/>
      <c r="B912" s="35"/>
      <c r="C912" s="192" t="s">
        <v>873</v>
      </c>
      <c r="D912" s="192" t="s">
        <v>187</v>
      </c>
      <c r="E912" s="193" t="s">
        <v>961</v>
      </c>
      <c r="F912" s="194" t="s">
        <v>962</v>
      </c>
      <c r="G912" s="195" t="s">
        <v>936</v>
      </c>
      <c r="H912" s="196">
        <v>28.341000000000001</v>
      </c>
      <c r="I912" s="197"/>
      <c r="J912" s="198">
        <f>ROUND(I912*H912,2)</f>
        <v>0</v>
      </c>
      <c r="K912" s="194" t="s">
        <v>190</v>
      </c>
      <c r="L912" s="39"/>
      <c r="M912" s="199" t="s">
        <v>1</v>
      </c>
      <c r="N912" s="200" t="s">
        <v>40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191</v>
      </c>
      <c r="AT912" s="203" t="s">
        <v>187</v>
      </c>
      <c r="AU912" s="203" t="s">
        <v>185</v>
      </c>
      <c r="AY912" s="17" t="s">
        <v>184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82</v>
      </c>
      <c r="BK912" s="204">
        <f>ROUND(I912*H912,2)</f>
        <v>0</v>
      </c>
      <c r="BL912" s="17" t="s">
        <v>191</v>
      </c>
      <c r="BM912" s="203" t="s">
        <v>963</v>
      </c>
    </row>
    <row r="913" spans="1:65" s="2" customFormat="1" ht="24">
      <c r="A913" s="34"/>
      <c r="B913" s="35"/>
      <c r="C913" s="192" t="s">
        <v>964</v>
      </c>
      <c r="D913" s="192" t="s">
        <v>187</v>
      </c>
      <c r="E913" s="193" t="s">
        <v>965</v>
      </c>
      <c r="F913" s="194" t="s">
        <v>966</v>
      </c>
      <c r="G913" s="195" t="s">
        <v>936</v>
      </c>
      <c r="H913" s="196">
        <v>403.58</v>
      </c>
      <c r="I913" s="197"/>
      <c r="J913" s="198">
        <f>ROUND(I913*H913,2)</f>
        <v>0</v>
      </c>
      <c r="K913" s="194" t="s">
        <v>190</v>
      </c>
      <c r="L913" s="39"/>
      <c r="M913" s="199" t="s">
        <v>1</v>
      </c>
      <c r="N913" s="200" t="s">
        <v>40</v>
      </c>
      <c r="O913" s="71"/>
      <c r="P913" s="201">
        <f>O913*H913</f>
        <v>0</v>
      </c>
      <c r="Q913" s="201">
        <v>0</v>
      </c>
      <c r="R913" s="201">
        <f>Q913*H913</f>
        <v>0</v>
      </c>
      <c r="S913" s="201">
        <v>0</v>
      </c>
      <c r="T913" s="202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203" t="s">
        <v>191</v>
      </c>
      <c r="AT913" s="203" t="s">
        <v>187</v>
      </c>
      <c r="AU913" s="203" t="s">
        <v>185</v>
      </c>
      <c r="AY913" s="17" t="s">
        <v>184</v>
      </c>
      <c r="BE913" s="204">
        <f>IF(N913="základní",J913,0)</f>
        <v>0</v>
      </c>
      <c r="BF913" s="204">
        <f>IF(N913="snížená",J913,0)</f>
        <v>0</v>
      </c>
      <c r="BG913" s="204">
        <f>IF(N913="zákl. přenesená",J913,0)</f>
        <v>0</v>
      </c>
      <c r="BH913" s="204">
        <f>IF(N913="sníž. přenesená",J913,0)</f>
        <v>0</v>
      </c>
      <c r="BI913" s="204">
        <f>IF(N913="nulová",J913,0)</f>
        <v>0</v>
      </c>
      <c r="BJ913" s="17" t="s">
        <v>82</v>
      </c>
      <c r="BK913" s="204">
        <f>ROUND(I913*H913,2)</f>
        <v>0</v>
      </c>
      <c r="BL913" s="17" t="s">
        <v>191</v>
      </c>
      <c r="BM913" s="203" t="s">
        <v>967</v>
      </c>
    </row>
    <row r="914" spans="1:65" s="12" customFormat="1" ht="25.9" customHeight="1">
      <c r="B914" s="176"/>
      <c r="C914" s="177"/>
      <c r="D914" s="178" t="s">
        <v>74</v>
      </c>
      <c r="E914" s="179" t="s">
        <v>968</v>
      </c>
      <c r="F914" s="179" t="s">
        <v>969</v>
      </c>
      <c r="G914" s="177"/>
      <c r="H914" s="177"/>
      <c r="I914" s="180"/>
      <c r="J914" s="181">
        <f>BK914</f>
        <v>0</v>
      </c>
      <c r="K914" s="177"/>
      <c r="L914" s="182"/>
      <c r="M914" s="183"/>
      <c r="N914" s="184"/>
      <c r="O914" s="184"/>
      <c r="P914" s="185">
        <f>P915+P1007+P1228+P1397+P1531+P1776+P1905+P2027+P2226+P2233</f>
        <v>0</v>
      </c>
      <c r="Q914" s="184"/>
      <c r="R914" s="185">
        <f>R915+R1007+R1228+R1397+R1531+R1776+R1905+R2027+R2226+R2233</f>
        <v>14.025906730000001</v>
      </c>
      <c r="S914" s="184"/>
      <c r="T914" s="186">
        <f>T915+T1007+T1228+T1397+T1531+T1776+T1905+T2027+T2226+T2233</f>
        <v>0</v>
      </c>
      <c r="AR914" s="187" t="s">
        <v>84</v>
      </c>
      <c r="AT914" s="188" t="s">
        <v>74</v>
      </c>
      <c r="AU914" s="188" t="s">
        <v>75</v>
      </c>
      <c r="AY914" s="187" t="s">
        <v>184</v>
      </c>
      <c r="BK914" s="189">
        <f>BK915+BK1007+BK1228+BK1397+BK1531+BK1776+BK1905+BK2027+BK2226+BK2233</f>
        <v>0</v>
      </c>
    </row>
    <row r="915" spans="1:65" s="12" customFormat="1" ht="22.9" customHeight="1">
      <c r="B915" s="176"/>
      <c r="C915" s="177"/>
      <c r="D915" s="178" t="s">
        <v>74</v>
      </c>
      <c r="E915" s="190" t="s">
        <v>970</v>
      </c>
      <c r="F915" s="190" t="s">
        <v>971</v>
      </c>
      <c r="G915" s="177"/>
      <c r="H915" s="177"/>
      <c r="I915" s="180"/>
      <c r="J915" s="191">
        <f>BK915</f>
        <v>0</v>
      </c>
      <c r="K915" s="177"/>
      <c r="L915" s="182"/>
      <c r="M915" s="183"/>
      <c r="N915" s="184"/>
      <c r="O915" s="184"/>
      <c r="P915" s="185">
        <f>SUM(P916:P1006)</f>
        <v>0</v>
      </c>
      <c r="Q915" s="184"/>
      <c r="R915" s="185">
        <f>SUM(R916:R1006)</f>
        <v>0.34860980000000003</v>
      </c>
      <c r="S915" s="184"/>
      <c r="T915" s="186">
        <f>SUM(T916:T1006)</f>
        <v>0</v>
      </c>
      <c r="AR915" s="187" t="s">
        <v>84</v>
      </c>
      <c r="AT915" s="188" t="s">
        <v>74</v>
      </c>
      <c r="AU915" s="188" t="s">
        <v>82</v>
      </c>
      <c r="AY915" s="187" t="s">
        <v>184</v>
      </c>
      <c r="BK915" s="189">
        <f>SUM(BK916:BK1006)</f>
        <v>0</v>
      </c>
    </row>
    <row r="916" spans="1:65" s="2" customFormat="1" ht="24">
      <c r="A916" s="34"/>
      <c r="B916" s="35"/>
      <c r="C916" s="192" t="s">
        <v>972</v>
      </c>
      <c r="D916" s="192" t="s">
        <v>187</v>
      </c>
      <c r="E916" s="193" t="s">
        <v>973</v>
      </c>
      <c r="F916" s="194" t="s">
        <v>974</v>
      </c>
      <c r="G916" s="195" t="s">
        <v>122</v>
      </c>
      <c r="H916" s="196">
        <v>90.962999999999994</v>
      </c>
      <c r="I916" s="197"/>
      <c r="J916" s="198">
        <f>ROUND(I916*H916,2)</f>
        <v>0</v>
      </c>
      <c r="K916" s="194" t="s">
        <v>190</v>
      </c>
      <c r="L916" s="39"/>
      <c r="M916" s="199" t="s">
        <v>1</v>
      </c>
      <c r="N916" s="200" t="s">
        <v>40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382</v>
      </c>
      <c r="AT916" s="203" t="s">
        <v>187</v>
      </c>
      <c r="AU916" s="203" t="s">
        <v>84</v>
      </c>
      <c r="AY916" s="17" t="s">
        <v>184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82</v>
      </c>
      <c r="BK916" s="204">
        <f>ROUND(I916*H916,2)</f>
        <v>0</v>
      </c>
      <c r="BL916" s="17" t="s">
        <v>382</v>
      </c>
      <c r="BM916" s="203" t="s">
        <v>975</v>
      </c>
    </row>
    <row r="917" spans="1:65" s="13" customFormat="1" ht="22.5">
      <c r="B917" s="205"/>
      <c r="C917" s="206"/>
      <c r="D917" s="207" t="s">
        <v>193</v>
      </c>
      <c r="E917" s="208" t="s">
        <v>1</v>
      </c>
      <c r="F917" s="209" t="s">
        <v>194</v>
      </c>
      <c r="G917" s="206"/>
      <c r="H917" s="208" t="s">
        <v>1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193</v>
      </c>
      <c r="AU917" s="215" t="s">
        <v>84</v>
      </c>
      <c r="AV917" s="13" t="s">
        <v>82</v>
      </c>
      <c r="AW917" s="13" t="s">
        <v>31</v>
      </c>
      <c r="AX917" s="13" t="s">
        <v>75</v>
      </c>
      <c r="AY917" s="215" t="s">
        <v>184</v>
      </c>
    </row>
    <row r="918" spans="1:65" s="13" customFormat="1" ht="11.25">
      <c r="B918" s="205"/>
      <c r="C918" s="206"/>
      <c r="D918" s="207" t="s">
        <v>193</v>
      </c>
      <c r="E918" s="208" t="s">
        <v>1</v>
      </c>
      <c r="F918" s="209" t="s">
        <v>195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193</v>
      </c>
      <c r="AU918" s="215" t="s">
        <v>84</v>
      </c>
      <c r="AV918" s="13" t="s">
        <v>82</v>
      </c>
      <c r="AW918" s="13" t="s">
        <v>31</v>
      </c>
      <c r="AX918" s="13" t="s">
        <v>75</v>
      </c>
      <c r="AY918" s="215" t="s">
        <v>184</v>
      </c>
    </row>
    <row r="919" spans="1:65" s="13" customFormat="1" ht="11.25">
      <c r="B919" s="205"/>
      <c r="C919" s="206"/>
      <c r="D919" s="207" t="s">
        <v>193</v>
      </c>
      <c r="E919" s="208" t="s">
        <v>1</v>
      </c>
      <c r="F919" s="209" t="s">
        <v>697</v>
      </c>
      <c r="G919" s="206"/>
      <c r="H919" s="208" t="s">
        <v>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193</v>
      </c>
      <c r="AU919" s="215" t="s">
        <v>84</v>
      </c>
      <c r="AV919" s="13" t="s">
        <v>82</v>
      </c>
      <c r="AW919" s="13" t="s">
        <v>31</v>
      </c>
      <c r="AX919" s="13" t="s">
        <v>75</v>
      </c>
      <c r="AY919" s="215" t="s">
        <v>184</v>
      </c>
    </row>
    <row r="920" spans="1:65" s="14" customFormat="1" ht="11.25">
      <c r="B920" s="216"/>
      <c r="C920" s="217"/>
      <c r="D920" s="207" t="s">
        <v>193</v>
      </c>
      <c r="E920" s="218" t="s">
        <v>1</v>
      </c>
      <c r="F920" s="219" t="s">
        <v>976</v>
      </c>
      <c r="G920" s="217"/>
      <c r="H920" s="220">
        <v>4.0999999999999996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193</v>
      </c>
      <c r="AU920" s="226" t="s">
        <v>84</v>
      </c>
      <c r="AV920" s="14" t="s">
        <v>84</v>
      </c>
      <c r="AW920" s="14" t="s">
        <v>31</v>
      </c>
      <c r="AX920" s="14" t="s">
        <v>75</v>
      </c>
      <c r="AY920" s="226" t="s">
        <v>184</v>
      </c>
    </row>
    <row r="921" spans="1:65" s="14" customFormat="1" ht="11.25">
      <c r="B921" s="216"/>
      <c r="C921" s="217"/>
      <c r="D921" s="207" t="s">
        <v>193</v>
      </c>
      <c r="E921" s="218" t="s">
        <v>1</v>
      </c>
      <c r="F921" s="219" t="s">
        <v>977</v>
      </c>
      <c r="G921" s="217"/>
      <c r="H921" s="220">
        <v>4.0999999999999996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193</v>
      </c>
      <c r="AU921" s="226" t="s">
        <v>84</v>
      </c>
      <c r="AV921" s="14" t="s">
        <v>84</v>
      </c>
      <c r="AW921" s="14" t="s">
        <v>31</v>
      </c>
      <c r="AX921" s="14" t="s">
        <v>75</v>
      </c>
      <c r="AY921" s="226" t="s">
        <v>184</v>
      </c>
    </row>
    <row r="922" spans="1:65" s="14" customFormat="1" ht="11.25">
      <c r="B922" s="216"/>
      <c r="C922" s="217"/>
      <c r="D922" s="207" t="s">
        <v>193</v>
      </c>
      <c r="E922" s="218" t="s">
        <v>1</v>
      </c>
      <c r="F922" s="219" t="s">
        <v>978</v>
      </c>
      <c r="G922" s="217"/>
      <c r="H922" s="220">
        <v>2.67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193</v>
      </c>
      <c r="AU922" s="226" t="s">
        <v>84</v>
      </c>
      <c r="AV922" s="14" t="s">
        <v>84</v>
      </c>
      <c r="AW922" s="14" t="s">
        <v>31</v>
      </c>
      <c r="AX922" s="14" t="s">
        <v>75</v>
      </c>
      <c r="AY922" s="226" t="s">
        <v>184</v>
      </c>
    </row>
    <row r="923" spans="1:65" s="14" customFormat="1" ht="11.25">
      <c r="B923" s="216"/>
      <c r="C923" s="217"/>
      <c r="D923" s="207" t="s">
        <v>193</v>
      </c>
      <c r="E923" s="218" t="s">
        <v>1</v>
      </c>
      <c r="F923" s="219" t="s">
        <v>979</v>
      </c>
      <c r="G923" s="217"/>
      <c r="H923" s="220">
        <v>3.7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193</v>
      </c>
      <c r="AU923" s="226" t="s">
        <v>84</v>
      </c>
      <c r="AV923" s="14" t="s">
        <v>84</v>
      </c>
      <c r="AW923" s="14" t="s">
        <v>31</v>
      </c>
      <c r="AX923" s="14" t="s">
        <v>75</v>
      </c>
      <c r="AY923" s="226" t="s">
        <v>184</v>
      </c>
    </row>
    <row r="924" spans="1:65" s="14" customFormat="1" ht="11.25">
      <c r="B924" s="216"/>
      <c r="C924" s="217"/>
      <c r="D924" s="207" t="s">
        <v>193</v>
      </c>
      <c r="E924" s="218" t="s">
        <v>1</v>
      </c>
      <c r="F924" s="219" t="s">
        <v>980</v>
      </c>
      <c r="G924" s="217"/>
      <c r="H924" s="220">
        <v>3.2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193</v>
      </c>
      <c r="AU924" s="226" t="s">
        <v>84</v>
      </c>
      <c r="AV924" s="14" t="s">
        <v>84</v>
      </c>
      <c r="AW924" s="14" t="s">
        <v>31</v>
      </c>
      <c r="AX924" s="14" t="s">
        <v>75</v>
      </c>
      <c r="AY924" s="226" t="s">
        <v>184</v>
      </c>
    </row>
    <row r="925" spans="1:65" s="14" customFormat="1" ht="11.25">
      <c r="B925" s="216"/>
      <c r="C925" s="217"/>
      <c r="D925" s="207" t="s">
        <v>193</v>
      </c>
      <c r="E925" s="218" t="s">
        <v>1</v>
      </c>
      <c r="F925" s="219" t="s">
        <v>981</v>
      </c>
      <c r="G925" s="217"/>
      <c r="H925" s="220">
        <v>4</v>
      </c>
      <c r="I925" s="221"/>
      <c r="J925" s="217"/>
      <c r="K925" s="217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193</v>
      </c>
      <c r="AU925" s="226" t="s">
        <v>84</v>
      </c>
      <c r="AV925" s="14" t="s">
        <v>84</v>
      </c>
      <c r="AW925" s="14" t="s">
        <v>31</v>
      </c>
      <c r="AX925" s="14" t="s">
        <v>75</v>
      </c>
      <c r="AY925" s="226" t="s">
        <v>184</v>
      </c>
    </row>
    <row r="926" spans="1:65" s="14" customFormat="1" ht="11.25">
      <c r="B926" s="216"/>
      <c r="C926" s="217"/>
      <c r="D926" s="207" t="s">
        <v>193</v>
      </c>
      <c r="E926" s="218" t="s">
        <v>1</v>
      </c>
      <c r="F926" s="219" t="s">
        <v>982</v>
      </c>
      <c r="G926" s="217"/>
      <c r="H926" s="220">
        <v>4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193</v>
      </c>
      <c r="AU926" s="226" t="s">
        <v>84</v>
      </c>
      <c r="AV926" s="14" t="s">
        <v>84</v>
      </c>
      <c r="AW926" s="14" t="s">
        <v>31</v>
      </c>
      <c r="AX926" s="14" t="s">
        <v>75</v>
      </c>
      <c r="AY926" s="226" t="s">
        <v>184</v>
      </c>
    </row>
    <row r="927" spans="1:65" s="14" customFormat="1" ht="11.25">
      <c r="B927" s="216"/>
      <c r="C927" s="217"/>
      <c r="D927" s="207" t="s">
        <v>193</v>
      </c>
      <c r="E927" s="218" t="s">
        <v>1</v>
      </c>
      <c r="F927" s="219" t="s">
        <v>983</v>
      </c>
      <c r="G927" s="217"/>
      <c r="H927" s="220">
        <v>3.2879999999999998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193</v>
      </c>
      <c r="AU927" s="226" t="s">
        <v>84</v>
      </c>
      <c r="AV927" s="14" t="s">
        <v>84</v>
      </c>
      <c r="AW927" s="14" t="s">
        <v>31</v>
      </c>
      <c r="AX927" s="14" t="s">
        <v>75</v>
      </c>
      <c r="AY927" s="226" t="s">
        <v>184</v>
      </c>
    </row>
    <row r="928" spans="1:65" s="14" customFormat="1" ht="11.25">
      <c r="B928" s="216"/>
      <c r="C928" s="217"/>
      <c r="D928" s="207" t="s">
        <v>193</v>
      </c>
      <c r="E928" s="218" t="s">
        <v>1</v>
      </c>
      <c r="F928" s="219" t="s">
        <v>984</v>
      </c>
      <c r="G928" s="217"/>
      <c r="H928" s="220">
        <v>3.6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193</v>
      </c>
      <c r="AU928" s="226" t="s">
        <v>84</v>
      </c>
      <c r="AV928" s="14" t="s">
        <v>84</v>
      </c>
      <c r="AW928" s="14" t="s">
        <v>31</v>
      </c>
      <c r="AX928" s="14" t="s">
        <v>75</v>
      </c>
      <c r="AY928" s="226" t="s">
        <v>184</v>
      </c>
    </row>
    <row r="929" spans="1:65" s="14" customFormat="1" ht="11.25">
      <c r="B929" s="216"/>
      <c r="C929" s="217"/>
      <c r="D929" s="207" t="s">
        <v>193</v>
      </c>
      <c r="E929" s="218" t="s">
        <v>1</v>
      </c>
      <c r="F929" s="219" t="s">
        <v>985</v>
      </c>
      <c r="G929" s="217"/>
      <c r="H929" s="220">
        <v>3.0049999999999999</v>
      </c>
      <c r="I929" s="221"/>
      <c r="J929" s="217"/>
      <c r="K929" s="217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193</v>
      </c>
      <c r="AU929" s="226" t="s">
        <v>84</v>
      </c>
      <c r="AV929" s="14" t="s">
        <v>84</v>
      </c>
      <c r="AW929" s="14" t="s">
        <v>31</v>
      </c>
      <c r="AX929" s="14" t="s">
        <v>75</v>
      </c>
      <c r="AY929" s="226" t="s">
        <v>184</v>
      </c>
    </row>
    <row r="930" spans="1:65" s="14" customFormat="1" ht="11.25">
      <c r="B930" s="216"/>
      <c r="C930" s="217"/>
      <c r="D930" s="207" t="s">
        <v>193</v>
      </c>
      <c r="E930" s="218" t="s">
        <v>1</v>
      </c>
      <c r="F930" s="219" t="s">
        <v>986</v>
      </c>
      <c r="G930" s="217"/>
      <c r="H930" s="220">
        <v>4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193</v>
      </c>
      <c r="AU930" s="226" t="s">
        <v>84</v>
      </c>
      <c r="AV930" s="14" t="s">
        <v>84</v>
      </c>
      <c r="AW930" s="14" t="s">
        <v>31</v>
      </c>
      <c r="AX930" s="14" t="s">
        <v>75</v>
      </c>
      <c r="AY930" s="226" t="s">
        <v>184</v>
      </c>
    </row>
    <row r="931" spans="1:65" s="14" customFormat="1" ht="11.25">
      <c r="B931" s="216"/>
      <c r="C931" s="217"/>
      <c r="D931" s="207" t="s">
        <v>193</v>
      </c>
      <c r="E931" s="218" t="s">
        <v>1</v>
      </c>
      <c r="F931" s="219" t="s">
        <v>987</v>
      </c>
      <c r="G931" s="217"/>
      <c r="H931" s="220">
        <v>4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193</v>
      </c>
      <c r="AU931" s="226" t="s">
        <v>84</v>
      </c>
      <c r="AV931" s="14" t="s">
        <v>84</v>
      </c>
      <c r="AW931" s="14" t="s">
        <v>31</v>
      </c>
      <c r="AX931" s="14" t="s">
        <v>75</v>
      </c>
      <c r="AY931" s="226" t="s">
        <v>184</v>
      </c>
    </row>
    <row r="932" spans="1:65" s="13" customFormat="1" ht="11.25">
      <c r="B932" s="205"/>
      <c r="C932" s="206"/>
      <c r="D932" s="207" t="s">
        <v>193</v>
      </c>
      <c r="E932" s="208" t="s">
        <v>1</v>
      </c>
      <c r="F932" s="209" t="s">
        <v>195</v>
      </c>
      <c r="G932" s="206"/>
      <c r="H932" s="208" t="s">
        <v>1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193</v>
      </c>
      <c r="AU932" s="215" t="s">
        <v>84</v>
      </c>
      <c r="AV932" s="13" t="s">
        <v>82</v>
      </c>
      <c r="AW932" s="13" t="s">
        <v>31</v>
      </c>
      <c r="AX932" s="13" t="s">
        <v>75</v>
      </c>
      <c r="AY932" s="215" t="s">
        <v>184</v>
      </c>
    </row>
    <row r="933" spans="1:65" s="13" customFormat="1" ht="11.25">
      <c r="B933" s="205"/>
      <c r="C933" s="206"/>
      <c r="D933" s="207" t="s">
        <v>193</v>
      </c>
      <c r="E933" s="208" t="s">
        <v>1</v>
      </c>
      <c r="F933" s="209" t="s">
        <v>710</v>
      </c>
      <c r="G933" s="206"/>
      <c r="H933" s="208" t="s">
        <v>1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193</v>
      </c>
      <c r="AU933" s="215" t="s">
        <v>84</v>
      </c>
      <c r="AV933" s="13" t="s">
        <v>82</v>
      </c>
      <c r="AW933" s="13" t="s">
        <v>31</v>
      </c>
      <c r="AX933" s="13" t="s">
        <v>75</v>
      </c>
      <c r="AY933" s="215" t="s">
        <v>184</v>
      </c>
    </row>
    <row r="934" spans="1:65" s="14" customFormat="1" ht="11.25">
      <c r="B934" s="216"/>
      <c r="C934" s="217"/>
      <c r="D934" s="207" t="s">
        <v>193</v>
      </c>
      <c r="E934" s="218" t="s">
        <v>1</v>
      </c>
      <c r="F934" s="219" t="s">
        <v>988</v>
      </c>
      <c r="G934" s="217"/>
      <c r="H934" s="220">
        <v>10.4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193</v>
      </c>
      <c r="AU934" s="226" t="s">
        <v>84</v>
      </c>
      <c r="AV934" s="14" t="s">
        <v>84</v>
      </c>
      <c r="AW934" s="14" t="s">
        <v>31</v>
      </c>
      <c r="AX934" s="14" t="s">
        <v>75</v>
      </c>
      <c r="AY934" s="226" t="s">
        <v>184</v>
      </c>
    </row>
    <row r="935" spans="1:65" s="14" customFormat="1" ht="11.25">
      <c r="B935" s="216"/>
      <c r="C935" s="217"/>
      <c r="D935" s="207" t="s">
        <v>193</v>
      </c>
      <c r="E935" s="218" t="s">
        <v>1</v>
      </c>
      <c r="F935" s="219" t="s">
        <v>989</v>
      </c>
      <c r="G935" s="217"/>
      <c r="H935" s="220">
        <v>10.9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193</v>
      </c>
      <c r="AU935" s="226" t="s">
        <v>84</v>
      </c>
      <c r="AV935" s="14" t="s">
        <v>84</v>
      </c>
      <c r="AW935" s="14" t="s">
        <v>31</v>
      </c>
      <c r="AX935" s="14" t="s">
        <v>75</v>
      </c>
      <c r="AY935" s="226" t="s">
        <v>184</v>
      </c>
    </row>
    <row r="936" spans="1:65" s="14" customFormat="1" ht="11.25">
      <c r="B936" s="216"/>
      <c r="C936" s="217"/>
      <c r="D936" s="207" t="s">
        <v>193</v>
      </c>
      <c r="E936" s="218" t="s">
        <v>1</v>
      </c>
      <c r="F936" s="219" t="s">
        <v>990</v>
      </c>
      <c r="G936" s="217"/>
      <c r="H936" s="220">
        <v>13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193</v>
      </c>
      <c r="AU936" s="226" t="s">
        <v>84</v>
      </c>
      <c r="AV936" s="14" t="s">
        <v>84</v>
      </c>
      <c r="AW936" s="14" t="s">
        <v>31</v>
      </c>
      <c r="AX936" s="14" t="s">
        <v>75</v>
      </c>
      <c r="AY936" s="226" t="s">
        <v>184</v>
      </c>
    </row>
    <row r="937" spans="1:65" s="14" customFormat="1" ht="11.25">
      <c r="B937" s="216"/>
      <c r="C937" s="217"/>
      <c r="D937" s="207" t="s">
        <v>193</v>
      </c>
      <c r="E937" s="218" t="s">
        <v>1</v>
      </c>
      <c r="F937" s="219" t="s">
        <v>991</v>
      </c>
      <c r="G937" s="217"/>
      <c r="H937" s="220">
        <v>13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193</v>
      </c>
      <c r="AU937" s="226" t="s">
        <v>84</v>
      </c>
      <c r="AV937" s="14" t="s">
        <v>84</v>
      </c>
      <c r="AW937" s="14" t="s">
        <v>31</v>
      </c>
      <c r="AX937" s="14" t="s">
        <v>75</v>
      </c>
      <c r="AY937" s="226" t="s">
        <v>184</v>
      </c>
    </row>
    <row r="938" spans="1:65" s="2" customFormat="1" ht="24">
      <c r="A938" s="34"/>
      <c r="B938" s="35"/>
      <c r="C938" s="192" t="s">
        <v>992</v>
      </c>
      <c r="D938" s="192" t="s">
        <v>187</v>
      </c>
      <c r="E938" s="193" t="s">
        <v>993</v>
      </c>
      <c r="F938" s="194" t="s">
        <v>994</v>
      </c>
      <c r="G938" s="195" t="s">
        <v>122</v>
      </c>
      <c r="H938" s="196">
        <v>136.65799999999999</v>
      </c>
      <c r="I938" s="197"/>
      <c r="J938" s="198">
        <f>ROUND(I938*H938,2)</f>
        <v>0</v>
      </c>
      <c r="K938" s="194" t="s">
        <v>190</v>
      </c>
      <c r="L938" s="39"/>
      <c r="M938" s="199" t="s">
        <v>1</v>
      </c>
      <c r="N938" s="200" t="s">
        <v>40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382</v>
      </c>
      <c r="AT938" s="203" t="s">
        <v>187</v>
      </c>
      <c r="AU938" s="203" t="s">
        <v>84</v>
      </c>
      <c r="AY938" s="17" t="s">
        <v>184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82</v>
      </c>
      <c r="BK938" s="204">
        <f>ROUND(I938*H938,2)</f>
        <v>0</v>
      </c>
      <c r="BL938" s="17" t="s">
        <v>382</v>
      </c>
      <c r="BM938" s="203" t="s">
        <v>995</v>
      </c>
    </row>
    <row r="939" spans="1:65" s="13" customFormat="1" ht="22.5">
      <c r="B939" s="205"/>
      <c r="C939" s="206"/>
      <c r="D939" s="207" t="s">
        <v>193</v>
      </c>
      <c r="E939" s="208" t="s">
        <v>1</v>
      </c>
      <c r="F939" s="209" t="s">
        <v>194</v>
      </c>
      <c r="G939" s="206"/>
      <c r="H939" s="208" t="s">
        <v>1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193</v>
      </c>
      <c r="AU939" s="215" t="s">
        <v>84</v>
      </c>
      <c r="AV939" s="13" t="s">
        <v>82</v>
      </c>
      <c r="AW939" s="13" t="s">
        <v>31</v>
      </c>
      <c r="AX939" s="13" t="s">
        <v>75</v>
      </c>
      <c r="AY939" s="215" t="s">
        <v>184</v>
      </c>
    </row>
    <row r="940" spans="1:65" s="13" customFormat="1" ht="11.25">
      <c r="B940" s="205"/>
      <c r="C940" s="206"/>
      <c r="D940" s="207" t="s">
        <v>193</v>
      </c>
      <c r="E940" s="208" t="s">
        <v>1</v>
      </c>
      <c r="F940" s="209" t="s">
        <v>195</v>
      </c>
      <c r="G940" s="206"/>
      <c r="H940" s="208" t="s">
        <v>1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193</v>
      </c>
      <c r="AU940" s="215" t="s">
        <v>84</v>
      </c>
      <c r="AV940" s="13" t="s">
        <v>82</v>
      </c>
      <c r="AW940" s="13" t="s">
        <v>31</v>
      </c>
      <c r="AX940" s="13" t="s">
        <v>75</v>
      </c>
      <c r="AY940" s="215" t="s">
        <v>184</v>
      </c>
    </row>
    <row r="941" spans="1:65" s="13" customFormat="1" ht="11.25">
      <c r="B941" s="205"/>
      <c r="C941" s="206"/>
      <c r="D941" s="207" t="s">
        <v>193</v>
      </c>
      <c r="E941" s="208" t="s">
        <v>1</v>
      </c>
      <c r="F941" s="209" t="s">
        <v>697</v>
      </c>
      <c r="G941" s="206"/>
      <c r="H941" s="208" t="s">
        <v>1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193</v>
      </c>
      <c r="AU941" s="215" t="s">
        <v>84</v>
      </c>
      <c r="AV941" s="13" t="s">
        <v>82</v>
      </c>
      <c r="AW941" s="13" t="s">
        <v>31</v>
      </c>
      <c r="AX941" s="13" t="s">
        <v>75</v>
      </c>
      <c r="AY941" s="215" t="s">
        <v>184</v>
      </c>
    </row>
    <row r="942" spans="1:65" s="14" customFormat="1" ht="11.25">
      <c r="B942" s="216"/>
      <c r="C942" s="217"/>
      <c r="D942" s="207" t="s">
        <v>193</v>
      </c>
      <c r="E942" s="218" t="s">
        <v>1</v>
      </c>
      <c r="F942" s="219" t="s">
        <v>996</v>
      </c>
      <c r="G942" s="217"/>
      <c r="H942" s="220">
        <v>6.2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193</v>
      </c>
      <c r="AU942" s="226" t="s">
        <v>84</v>
      </c>
      <c r="AV942" s="14" t="s">
        <v>84</v>
      </c>
      <c r="AW942" s="14" t="s">
        <v>31</v>
      </c>
      <c r="AX942" s="14" t="s">
        <v>75</v>
      </c>
      <c r="AY942" s="226" t="s">
        <v>184</v>
      </c>
    </row>
    <row r="943" spans="1:65" s="14" customFormat="1" ht="11.25">
      <c r="B943" s="216"/>
      <c r="C943" s="217"/>
      <c r="D943" s="207" t="s">
        <v>193</v>
      </c>
      <c r="E943" s="218" t="s">
        <v>1</v>
      </c>
      <c r="F943" s="219" t="s">
        <v>997</v>
      </c>
      <c r="G943" s="217"/>
      <c r="H943" s="220">
        <v>6.2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193</v>
      </c>
      <c r="AU943" s="226" t="s">
        <v>84</v>
      </c>
      <c r="AV943" s="14" t="s">
        <v>84</v>
      </c>
      <c r="AW943" s="14" t="s">
        <v>31</v>
      </c>
      <c r="AX943" s="14" t="s">
        <v>75</v>
      </c>
      <c r="AY943" s="226" t="s">
        <v>184</v>
      </c>
    </row>
    <row r="944" spans="1:65" s="14" customFormat="1" ht="11.25">
      <c r="B944" s="216"/>
      <c r="C944" s="217"/>
      <c r="D944" s="207" t="s">
        <v>193</v>
      </c>
      <c r="E944" s="218" t="s">
        <v>1</v>
      </c>
      <c r="F944" s="219" t="s">
        <v>998</v>
      </c>
      <c r="G944" s="217"/>
      <c r="H944" s="220">
        <v>4.58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193</v>
      </c>
      <c r="AU944" s="226" t="s">
        <v>84</v>
      </c>
      <c r="AV944" s="14" t="s">
        <v>84</v>
      </c>
      <c r="AW944" s="14" t="s">
        <v>31</v>
      </c>
      <c r="AX944" s="14" t="s">
        <v>75</v>
      </c>
      <c r="AY944" s="226" t="s">
        <v>184</v>
      </c>
    </row>
    <row r="945" spans="1:65" s="14" customFormat="1" ht="11.25">
      <c r="B945" s="216"/>
      <c r="C945" s="217"/>
      <c r="D945" s="207" t="s">
        <v>193</v>
      </c>
      <c r="E945" s="218" t="s">
        <v>1</v>
      </c>
      <c r="F945" s="219" t="s">
        <v>999</v>
      </c>
      <c r="G945" s="217"/>
      <c r="H945" s="220">
        <v>6.15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193</v>
      </c>
      <c r="AU945" s="226" t="s">
        <v>84</v>
      </c>
      <c r="AV945" s="14" t="s">
        <v>84</v>
      </c>
      <c r="AW945" s="14" t="s">
        <v>31</v>
      </c>
      <c r="AX945" s="14" t="s">
        <v>75</v>
      </c>
      <c r="AY945" s="226" t="s">
        <v>184</v>
      </c>
    </row>
    <row r="946" spans="1:65" s="14" customFormat="1" ht="11.25">
      <c r="B946" s="216"/>
      <c r="C946" s="217"/>
      <c r="D946" s="207" t="s">
        <v>193</v>
      </c>
      <c r="E946" s="218" t="s">
        <v>1</v>
      </c>
      <c r="F946" s="219" t="s">
        <v>1000</v>
      </c>
      <c r="G946" s="217"/>
      <c r="H946" s="220">
        <v>6.67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193</v>
      </c>
      <c r="AU946" s="226" t="s">
        <v>84</v>
      </c>
      <c r="AV946" s="14" t="s">
        <v>84</v>
      </c>
      <c r="AW946" s="14" t="s">
        <v>31</v>
      </c>
      <c r="AX946" s="14" t="s">
        <v>75</v>
      </c>
      <c r="AY946" s="226" t="s">
        <v>184</v>
      </c>
    </row>
    <row r="947" spans="1:65" s="14" customFormat="1" ht="11.25">
      <c r="B947" s="216"/>
      <c r="C947" s="217"/>
      <c r="D947" s="207" t="s">
        <v>193</v>
      </c>
      <c r="E947" s="218" t="s">
        <v>1</v>
      </c>
      <c r="F947" s="219" t="s">
        <v>1001</v>
      </c>
      <c r="G947" s="217"/>
      <c r="H947" s="220">
        <v>6.18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193</v>
      </c>
      <c r="AU947" s="226" t="s">
        <v>84</v>
      </c>
      <c r="AV947" s="14" t="s">
        <v>84</v>
      </c>
      <c r="AW947" s="14" t="s">
        <v>31</v>
      </c>
      <c r="AX947" s="14" t="s">
        <v>75</v>
      </c>
      <c r="AY947" s="226" t="s">
        <v>184</v>
      </c>
    </row>
    <row r="948" spans="1:65" s="14" customFormat="1" ht="11.25">
      <c r="B948" s="216"/>
      <c r="C948" s="217"/>
      <c r="D948" s="207" t="s">
        <v>193</v>
      </c>
      <c r="E948" s="218" t="s">
        <v>1</v>
      </c>
      <c r="F948" s="219" t="s">
        <v>1002</v>
      </c>
      <c r="G948" s="217"/>
      <c r="H948" s="220">
        <v>6.18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193</v>
      </c>
      <c r="AU948" s="226" t="s">
        <v>84</v>
      </c>
      <c r="AV948" s="14" t="s">
        <v>84</v>
      </c>
      <c r="AW948" s="14" t="s">
        <v>31</v>
      </c>
      <c r="AX948" s="14" t="s">
        <v>75</v>
      </c>
      <c r="AY948" s="226" t="s">
        <v>184</v>
      </c>
    </row>
    <row r="949" spans="1:65" s="14" customFormat="1" ht="11.25">
      <c r="B949" s="216"/>
      <c r="C949" s="217"/>
      <c r="D949" s="207" t="s">
        <v>193</v>
      </c>
      <c r="E949" s="218" t="s">
        <v>1</v>
      </c>
      <c r="F949" s="219" t="s">
        <v>1003</v>
      </c>
      <c r="G949" s="217"/>
      <c r="H949" s="220">
        <v>6.67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193</v>
      </c>
      <c r="AU949" s="226" t="s">
        <v>84</v>
      </c>
      <c r="AV949" s="14" t="s">
        <v>84</v>
      </c>
      <c r="AW949" s="14" t="s">
        <v>31</v>
      </c>
      <c r="AX949" s="14" t="s">
        <v>75</v>
      </c>
      <c r="AY949" s="226" t="s">
        <v>184</v>
      </c>
    </row>
    <row r="950" spans="1:65" s="14" customFormat="1" ht="11.25">
      <c r="B950" s="216"/>
      <c r="C950" s="217"/>
      <c r="D950" s="207" t="s">
        <v>193</v>
      </c>
      <c r="E950" s="218" t="s">
        <v>1</v>
      </c>
      <c r="F950" s="219" t="s">
        <v>1004</v>
      </c>
      <c r="G950" s="217"/>
      <c r="H950" s="220">
        <v>6.1</v>
      </c>
      <c r="I950" s="221"/>
      <c r="J950" s="217"/>
      <c r="K950" s="217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193</v>
      </c>
      <c r="AU950" s="226" t="s">
        <v>84</v>
      </c>
      <c r="AV950" s="14" t="s">
        <v>84</v>
      </c>
      <c r="AW950" s="14" t="s">
        <v>31</v>
      </c>
      <c r="AX950" s="14" t="s">
        <v>75</v>
      </c>
      <c r="AY950" s="226" t="s">
        <v>184</v>
      </c>
    </row>
    <row r="951" spans="1:65" s="14" customFormat="1" ht="11.25">
      <c r="B951" s="216"/>
      <c r="C951" s="217"/>
      <c r="D951" s="207" t="s">
        <v>193</v>
      </c>
      <c r="E951" s="218" t="s">
        <v>1</v>
      </c>
      <c r="F951" s="219" t="s">
        <v>1005</v>
      </c>
      <c r="G951" s="217"/>
      <c r="H951" s="220">
        <v>4.6399999999999997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193</v>
      </c>
      <c r="AU951" s="226" t="s">
        <v>84</v>
      </c>
      <c r="AV951" s="14" t="s">
        <v>84</v>
      </c>
      <c r="AW951" s="14" t="s">
        <v>31</v>
      </c>
      <c r="AX951" s="14" t="s">
        <v>75</v>
      </c>
      <c r="AY951" s="226" t="s">
        <v>184</v>
      </c>
    </row>
    <row r="952" spans="1:65" s="14" customFormat="1" ht="11.25">
      <c r="B952" s="216"/>
      <c r="C952" s="217"/>
      <c r="D952" s="207" t="s">
        <v>193</v>
      </c>
      <c r="E952" s="218" t="s">
        <v>1</v>
      </c>
      <c r="F952" s="219" t="s">
        <v>1006</v>
      </c>
      <c r="G952" s="217"/>
      <c r="H952" s="220">
        <v>6.2</v>
      </c>
      <c r="I952" s="221"/>
      <c r="J952" s="217"/>
      <c r="K952" s="217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193</v>
      </c>
      <c r="AU952" s="226" t="s">
        <v>84</v>
      </c>
      <c r="AV952" s="14" t="s">
        <v>84</v>
      </c>
      <c r="AW952" s="14" t="s">
        <v>31</v>
      </c>
      <c r="AX952" s="14" t="s">
        <v>75</v>
      </c>
      <c r="AY952" s="226" t="s">
        <v>184</v>
      </c>
    </row>
    <row r="953" spans="1:65" s="14" customFormat="1" ht="11.25">
      <c r="B953" s="216"/>
      <c r="C953" s="217"/>
      <c r="D953" s="207" t="s">
        <v>193</v>
      </c>
      <c r="E953" s="218" t="s">
        <v>1</v>
      </c>
      <c r="F953" s="219" t="s">
        <v>1007</v>
      </c>
      <c r="G953" s="217"/>
      <c r="H953" s="220">
        <v>6.2</v>
      </c>
      <c r="I953" s="221"/>
      <c r="J953" s="217"/>
      <c r="K953" s="217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193</v>
      </c>
      <c r="AU953" s="226" t="s">
        <v>84</v>
      </c>
      <c r="AV953" s="14" t="s">
        <v>84</v>
      </c>
      <c r="AW953" s="14" t="s">
        <v>31</v>
      </c>
      <c r="AX953" s="14" t="s">
        <v>75</v>
      </c>
      <c r="AY953" s="226" t="s">
        <v>184</v>
      </c>
    </row>
    <row r="954" spans="1:65" s="13" customFormat="1" ht="11.25">
      <c r="B954" s="205"/>
      <c r="C954" s="206"/>
      <c r="D954" s="207" t="s">
        <v>193</v>
      </c>
      <c r="E954" s="208" t="s">
        <v>1</v>
      </c>
      <c r="F954" s="209" t="s">
        <v>195</v>
      </c>
      <c r="G954" s="206"/>
      <c r="H954" s="208" t="s">
        <v>1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193</v>
      </c>
      <c r="AU954" s="215" t="s">
        <v>84</v>
      </c>
      <c r="AV954" s="13" t="s">
        <v>82</v>
      </c>
      <c r="AW954" s="13" t="s">
        <v>31</v>
      </c>
      <c r="AX954" s="13" t="s">
        <v>75</v>
      </c>
      <c r="AY954" s="215" t="s">
        <v>184</v>
      </c>
    </row>
    <row r="955" spans="1:65" s="13" customFormat="1" ht="11.25">
      <c r="B955" s="205"/>
      <c r="C955" s="206"/>
      <c r="D955" s="207" t="s">
        <v>193</v>
      </c>
      <c r="E955" s="208" t="s">
        <v>1</v>
      </c>
      <c r="F955" s="209" t="s">
        <v>710</v>
      </c>
      <c r="G955" s="206"/>
      <c r="H955" s="208" t="s">
        <v>1</v>
      </c>
      <c r="I955" s="210"/>
      <c r="J955" s="206"/>
      <c r="K955" s="206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193</v>
      </c>
      <c r="AU955" s="215" t="s">
        <v>84</v>
      </c>
      <c r="AV955" s="13" t="s">
        <v>82</v>
      </c>
      <c r="AW955" s="13" t="s">
        <v>31</v>
      </c>
      <c r="AX955" s="13" t="s">
        <v>75</v>
      </c>
      <c r="AY955" s="215" t="s">
        <v>184</v>
      </c>
    </row>
    <row r="956" spans="1:65" s="14" customFormat="1" ht="22.5">
      <c r="B956" s="216"/>
      <c r="C956" s="217"/>
      <c r="D956" s="207" t="s">
        <v>193</v>
      </c>
      <c r="E956" s="218" t="s">
        <v>1</v>
      </c>
      <c r="F956" s="219" t="s">
        <v>1008</v>
      </c>
      <c r="G956" s="217"/>
      <c r="H956" s="220">
        <v>15.504</v>
      </c>
      <c r="I956" s="221"/>
      <c r="J956" s="217"/>
      <c r="K956" s="217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193</v>
      </c>
      <c r="AU956" s="226" t="s">
        <v>84</v>
      </c>
      <c r="AV956" s="14" t="s">
        <v>84</v>
      </c>
      <c r="AW956" s="14" t="s">
        <v>31</v>
      </c>
      <c r="AX956" s="14" t="s">
        <v>75</v>
      </c>
      <c r="AY956" s="226" t="s">
        <v>184</v>
      </c>
    </row>
    <row r="957" spans="1:65" s="14" customFormat="1" ht="22.5">
      <c r="B957" s="216"/>
      <c r="C957" s="217"/>
      <c r="D957" s="207" t="s">
        <v>193</v>
      </c>
      <c r="E957" s="218" t="s">
        <v>1</v>
      </c>
      <c r="F957" s="219" t="s">
        <v>1009</v>
      </c>
      <c r="G957" s="217"/>
      <c r="H957" s="220">
        <v>15.84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193</v>
      </c>
      <c r="AU957" s="226" t="s">
        <v>84</v>
      </c>
      <c r="AV957" s="14" t="s">
        <v>84</v>
      </c>
      <c r="AW957" s="14" t="s">
        <v>31</v>
      </c>
      <c r="AX957" s="14" t="s">
        <v>75</v>
      </c>
      <c r="AY957" s="226" t="s">
        <v>184</v>
      </c>
    </row>
    <row r="958" spans="1:65" s="14" customFormat="1" ht="22.5">
      <c r="B958" s="216"/>
      <c r="C958" s="217"/>
      <c r="D958" s="207" t="s">
        <v>193</v>
      </c>
      <c r="E958" s="218" t="s">
        <v>1</v>
      </c>
      <c r="F958" s="219" t="s">
        <v>1010</v>
      </c>
      <c r="G958" s="217"/>
      <c r="H958" s="220">
        <v>16.670000000000002</v>
      </c>
      <c r="I958" s="221"/>
      <c r="J958" s="217"/>
      <c r="K958" s="217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193</v>
      </c>
      <c r="AU958" s="226" t="s">
        <v>84</v>
      </c>
      <c r="AV958" s="14" t="s">
        <v>84</v>
      </c>
      <c r="AW958" s="14" t="s">
        <v>31</v>
      </c>
      <c r="AX958" s="14" t="s">
        <v>75</v>
      </c>
      <c r="AY958" s="226" t="s">
        <v>184</v>
      </c>
    </row>
    <row r="959" spans="1:65" s="14" customFormat="1" ht="22.5">
      <c r="B959" s="216"/>
      <c r="C959" s="217"/>
      <c r="D959" s="207" t="s">
        <v>193</v>
      </c>
      <c r="E959" s="218" t="s">
        <v>1</v>
      </c>
      <c r="F959" s="219" t="s">
        <v>1011</v>
      </c>
      <c r="G959" s="217"/>
      <c r="H959" s="220">
        <v>16.673999999999999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193</v>
      </c>
      <c r="AU959" s="226" t="s">
        <v>84</v>
      </c>
      <c r="AV959" s="14" t="s">
        <v>84</v>
      </c>
      <c r="AW959" s="14" t="s">
        <v>31</v>
      </c>
      <c r="AX959" s="14" t="s">
        <v>75</v>
      </c>
      <c r="AY959" s="226" t="s">
        <v>184</v>
      </c>
    </row>
    <row r="960" spans="1:65" s="2" customFormat="1" ht="24">
      <c r="A960" s="34"/>
      <c r="B960" s="35"/>
      <c r="C960" s="227" t="s">
        <v>1012</v>
      </c>
      <c r="D960" s="227" t="s">
        <v>592</v>
      </c>
      <c r="E960" s="228" t="s">
        <v>1013</v>
      </c>
      <c r="F960" s="229" t="s">
        <v>1014</v>
      </c>
      <c r="G960" s="230" t="s">
        <v>1015</v>
      </c>
      <c r="H960" s="231">
        <v>341.43200000000002</v>
      </c>
      <c r="I960" s="232"/>
      <c r="J960" s="233">
        <f>ROUND(I960*H960,2)</f>
        <v>0</v>
      </c>
      <c r="K960" s="229" t="s">
        <v>190</v>
      </c>
      <c r="L960" s="234"/>
      <c r="M960" s="235" t="s">
        <v>1</v>
      </c>
      <c r="N960" s="236" t="s">
        <v>40</v>
      </c>
      <c r="O960" s="71"/>
      <c r="P960" s="201">
        <f>O960*H960</f>
        <v>0</v>
      </c>
      <c r="Q960" s="201">
        <v>1E-3</v>
      </c>
      <c r="R960" s="201">
        <f>Q960*H960</f>
        <v>0.34143200000000001</v>
      </c>
      <c r="S960" s="201">
        <v>0</v>
      </c>
      <c r="T960" s="202">
        <f>S960*H960</f>
        <v>0</v>
      </c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R960" s="203" t="s">
        <v>715</v>
      </c>
      <c r="AT960" s="203" t="s">
        <v>592</v>
      </c>
      <c r="AU960" s="203" t="s">
        <v>84</v>
      </c>
      <c r="AY960" s="17" t="s">
        <v>184</v>
      </c>
      <c r="BE960" s="204">
        <f>IF(N960="základní",J960,0)</f>
        <v>0</v>
      </c>
      <c r="BF960" s="204">
        <f>IF(N960="snížená",J960,0)</f>
        <v>0</v>
      </c>
      <c r="BG960" s="204">
        <f>IF(N960="zákl. přenesená",J960,0)</f>
        <v>0</v>
      </c>
      <c r="BH960" s="204">
        <f>IF(N960="sníž. přenesená",J960,0)</f>
        <v>0</v>
      </c>
      <c r="BI960" s="204">
        <f>IF(N960="nulová",J960,0)</f>
        <v>0</v>
      </c>
      <c r="BJ960" s="17" t="s">
        <v>82</v>
      </c>
      <c r="BK960" s="204">
        <f>ROUND(I960*H960,2)</f>
        <v>0</v>
      </c>
      <c r="BL960" s="17" t="s">
        <v>382</v>
      </c>
      <c r="BM960" s="203" t="s">
        <v>1016</v>
      </c>
    </row>
    <row r="961" spans="1:65" s="14" customFormat="1" ht="11.25">
      <c r="B961" s="216"/>
      <c r="C961" s="217"/>
      <c r="D961" s="207" t="s">
        <v>193</v>
      </c>
      <c r="E961" s="217"/>
      <c r="F961" s="219" t="s">
        <v>1017</v>
      </c>
      <c r="G961" s="217"/>
      <c r="H961" s="220">
        <v>341.43200000000002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193</v>
      </c>
      <c r="AU961" s="226" t="s">
        <v>84</v>
      </c>
      <c r="AV961" s="14" t="s">
        <v>84</v>
      </c>
      <c r="AW961" s="14" t="s">
        <v>4</v>
      </c>
      <c r="AX961" s="14" t="s">
        <v>82</v>
      </c>
      <c r="AY961" s="226" t="s">
        <v>184</v>
      </c>
    </row>
    <row r="962" spans="1:65" s="2" customFormat="1" ht="24">
      <c r="A962" s="34"/>
      <c r="B962" s="35"/>
      <c r="C962" s="192" t="s">
        <v>1018</v>
      </c>
      <c r="D962" s="192" t="s">
        <v>187</v>
      </c>
      <c r="E962" s="193" t="s">
        <v>1019</v>
      </c>
      <c r="F962" s="194" t="s">
        <v>1020</v>
      </c>
      <c r="G962" s="195" t="s">
        <v>327</v>
      </c>
      <c r="H962" s="196">
        <v>358.89</v>
      </c>
      <c r="I962" s="197"/>
      <c r="J962" s="198">
        <f>ROUND(I962*H962,2)</f>
        <v>0</v>
      </c>
      <c r="K962" s="194" t="s">
        <v>190</v>
      </c>
      <c r="L962" s="39"/>
      <c r="M962" s="199" t="s">
        <v>1</v>
      </c>
      <c r="N962" s="200" t="s">
        <v>40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382</v>
      </c>
      <c r="AT962" s="203" t="s">
        <v>187</v>
      </c>
      <c r="AU962" s="203" t="s">
        <v>84</v>
      </c>
      <c r="AY962" s="17" t="s">
        <v>184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82</v>
      </c>
      <c r="BK962" s="204">
        <f>ROUND(I962*H962,2)</f>
        <v>0</v>
      </c>
      <c r="BL962" s="17" t="s">
        <v>382</v>
      </c>
      <c r="BM962" s="203" t="s">
        <v>1021</v>
      </c>
    </row>
    <row r="963" spans="1:65" s="13" customFormat="1" ht="22.5">
      <c r="B963" s="205"/>
      <c r="C963" s="206"/>
      <c r="D963" s="207" t="s">
        <v>193</v>
      </c>
      <c r="E963" s="208" t="s">
        <v>1</v>
      </c>
      <c r="F963" s="209" t="s">
        <v>194</v>
      </c>
      <c r="G963" s="206"/>
      <c r="H963" s="208" t="s">
        <v>1</v>
      </c>
      <c r="I963" s="210"/>
      <c r="J963" s="206"/>
      <c r="K963" s="206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193</v>
      </c>
      <c r="AU963" s="215" t="s">
        <v>84</v>
      </c>
      <c r="AV963" s="13" t="s">
        <v>82</v>
      </c>
      <c r="AW963" s="13" t="s">
        <v>31</v>
      </c>
      <c r="AX963" s="13" t="s">
        <v>75</v>
      </c>
      <c r="AY963" s="215" t="s">
        <v>184</v>
      </c>
    </row>
    <row r="964" spans="1:65" s="13" customFormat="1" ht="11.25">
      <c r="B964" s="205"/>
      <c r="C964" s="206"/>
      <c r="D964" s="207" t="s">
        <v>193</v>
      </c>
      <c r="E964" s="208" t="s">
        <v>1</v>
      </c>
      <c r="F964" s="209" t="s">
        <v>195</v>
      </c>
      <c r="G964" s="206"/>
      <c r="H964" s="208" t="s">
        <v>1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193</v>
      </c>
      <c r="AU964" s="215" t="s">
        <v>84</v>
      </c>
      <c r="AV964" s="13" t="s">
        <v>82</v>
      </c>
      <c r="AW964" s="13" t="s">
        <v>31</v>
      </c>
      <c r="AX964" s="13" t="s">
        <v>75</v>
      </c>
      <c r="AY964" s="215" t="s">
        <v>184</v>
      </c>
    </row>
    <row r="965" spans="1:65" s="13" customFormat="1" ht="11.25">
      <c r="B965" s="205"/>
      <c r="C965" s="206"/>
      <c r="D965" s="207" t="s">
        <v>193</v>
      </c>
      <c r="E965" s="208" t="s">
        <v>1</v>
      </c>
      <c r="F965" s="209" t="s">
        <v>697</v>
      </c>
      <c r="G965" s="206"/>
      <c r="H965" s="208" t="s">
        <v>1</v>
      </c>
      <c r="I965" s="210"/>
      <c r="J965" s="206"/>
      <c r="K965" s="206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193</v>
      </c>
      <c r="AU965" s="215" t="s">
        <v>84</v>
      </c>
      <c r="AV965" s="13" t="s">
        <v>82</v>
      </c>
      <c r="AW965" s="13" t="s">
        <v>31</v>
      </c>
      <c r="AX965" s="13" t="s">
        <v>75</v>
      </c>
      <c r="AY965" s="215" t="s">
        <v>184</v>
      </c>
    </row>
    <row r="966" spans="1:65" s="14" customFormat="1" ht="11.25">
      <c r="B966" s="216"/>
      <c r="C966" s="217"/>
      <c r="D966" s="207" t="s">
        <v>193</v>
      </c>
      <c r="E966" s="218" t="s">
        <v>1</v>
      </c>
      <c r="F966" s="219" t="s">
        <v>1022</v>
      </c>
      <c r="G966" s="217"/>
      <c r="H966" s="220">
        <v>8.1</v>
      </c>
      <c r="I966" s="221"/>
      <c r="J966" s="217"/>
      <c r="K966" s="217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193</v>
      </c>
      <c r="AU966" s="226" t="s">
        <v>84</v>
      </c>
      <c r="AV966" s="14" t="s">
        <v>84</v>
      </c>
      <c r="AW966" s="14" t="s">
        <v>31</v>
      </c>
      <c r="AX966" s="14" t="s">
        <v>75</v>
      </c>
      <c r="AY966" s="226" t="s">
        <v>184</v>
      </c>
    </row>
    <row r="967" spans="1:65" s="14" customFormat="1" ht="11.25">
      <c r="B967" s="216"/>
      <c r="C967" s="217"/>
      <c r="D967" s="207" t="s">
        <v>193</v>
      </c>
      <c r="E967" s="218" t="s">
        <v>1</v>
      </c>
      <c r="F967" s="219" t="s">
        <v>1023</v>
      </c>
      <c r="G967" s="217"/>
      <c r="H967" s="220">
        <v>8.1</v>
      </c>
      <c r="I967" s="221"/>
      <c r="J967" s="217"/>
      <c r="K967" s="217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193</v>
      </c>
      <c r="AU967" s="226" t="s">
        <v>84</v>
      </c>
      <c r="AV967" s="14" t="s">
        <v>84</v>
      </c>
      <c r="AW967" s="14" t="s">
        <v>31</v>
      </c>
      <c r="AX967" s="14" t="s">
        <v>75</v>
      </c>
      <c r="AY967" s="226" t="s">
        <v>184</v>
      </c>
    </row>
    <row r="968" spans="1:65" s="14" customFormat="1" ht="11.25">
      <c r="B968" s="216"/>
      <c r="C968" s="217"/>
      <c r="D968" s="207" t="s">
        <v>193</v>
      </c>
      <c r="E968" s="218" t="s">
        <v>1</v>
      </c>
      <c r="F968" s="219" t="s">
        <v>1024</v>
      </c>
      <c r="G968" s="217"/>
      <c r="H968" s="220">
        <v>6.5</v>
      </c>
      <c r="I968" s="221"/>
      <c r="J968" s="217"/>
      <c r="K968" s="217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193</v>
      </c>
      <c r="AU968" s="226" t="s">
        <v>84</v>
      </c>
      <c r="AV968" s="14" t="s">
        <v>84</v>
      </c>
      <c r="AW968" s="14" t="s">
        <v>31</v>
      </c>
      <c r="AX968" s="14" t="s">
        <v>75</v>
      </c>
      <c r="AY968" s="226" t="s">
        <v>184</v>
      </c>
    </row>
    <row r="969" spans="1:65" s="14" customFormat="1" ht="11.25">
      <c r="B969" s="216"/>
      <c r="C969" s="217"/>
      <c r="D969" s="207" t="s">
        <v>193</v>
      </c>
      <c r="E969" s="218" t="s">
        <v>1</v>
      </c>
      <c r="F969" s="219" t="s">
        <v>1025</v>
      </c>
      <c r="G969" s="217"/>
      <c r="H969" s="220">
        <v>7.85</v>
      </c>
      <c r="I969" s="221"/>
      <c r="J969" s="217"/>
      <c r="K969" s="217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193</v>
      </c>
      <c r="AU969" s="226" t="s">
        <v>84</v>
      </c>
      <c r="AV969" s="14" t="s">
        <v>84</v>
      </c>
      <c r="AW969" s="14" t="s">
        <v>31</v>
      </c>
      <c r="AX969" s="14" t="s">
        <v>75</v>
      </c>
      <c r="AY969" s="226" t="s">
        <v>184</v>
      </c>
    </row>
    <row r="970" spans="1:65" s="14" customFormat="1" ht="11.25">
      <c r="B970" s="216"/>
      <c r="C970" s="217"/>
      <c r="D970" s="207" t="s">
        <v>193</v>
      </c>
      <c r="E970" s="218" t="s">
        <v>1</v>
      </c>
      <c r="F970" s="219" t="s">
        <v>1026</v>
      </c>
      <c r="G970" s="217"/>
      <c r="H970" s="220">
        <v>7.2</v>
      </c>
      <c r="I970" s="221"/>
      <c r="J970" s="217"/>
      <c r="K970" s="217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193</v>
      </c>
      <c r="AU970" s="226" t="s">
        <v>84</v>
      </c>
      <c r="AV970" s="14" t="s">
        <v>84</v>
      </c>
      <c r="AW970" s="14" t="s">
        <v>31</v>
      </c>
      <c r="AX970" s="14" t="s">
        <v>75</v>
      </c>
      <c r="AY970" s="226" t="s">
        <v>184</v>
      </c>
    </row>
    <row r="971" spans="1:65" s="14" customFormat="1" ht="11.25">
      <c r="B971" s="216"/>
      <c r="C971" s="217"/>
      <c r="D971" s="207" t="s">
        <v>193</v>
      </c>
      <c r="E971" s="218" t="s">
        <v>1</v>
      </c>
      <c r="F971" s="219" t="s">
        <v>1027</v>
      </c>
      <c r="G971" s="217"/>
      <c r="H971" s="220">
        <v>8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193</v>
      </c>
      <c r="AU971" s="226" t="s">
        <v>84</v>
      </c>
      <c r="AV971" s="14" t="s">
        <v>84</v>
      </c>
      <c r="AW971" s="14" t="s">
        <v>31</v>
      </c>
      <c r="AX971" s="14" t="s">
        <v>75</v>
      </c>
      <c r="AY971" s="226" t="s">
        <v>184</v>
      </c>
    </row>
    <row r="972" spans="1:65" s="14" customFormat="1" ht="11.25">
      <c r="B972" s="216"/>
      <c r="C972" s="217"/>
      <c r="D972" s="207" t="s">
        <v>193</v>
      </c>
      <c r="E972" s="218" t="s">
        <v>1</v>
      </c>
      <c r="F972" s="219" t="s">
        <v>1028</v>
      </c>
      <c r="G972" s="217"/>
      <c r="H972" s="220">
        <v>8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193</v>
      </c>
      <c r="AU972" s="226" t="s">
        <v>84</v>
      </c>
      <c r="AV972" s="14" t="s">
        <v>84</v>
      </c>
      <c r="AW972" s="14" t="s">
        <v>31</v>
      </c>
      <c r="AX972" s="14" t="s">
        <v>75</v>
      </c>
      <c r="AY972" s="226" t="s">
        <v>184</v>
      </c>
    </row>
    <row r="973" spans="1:65" s="14" customFormat="1" ht="11.25">
      <c r="B973" s="216"/>
      <c r="C973" s="217"/>
      <c r="D973" s="207" t="s">
        <v>193</v>
      </c>
      <c r="E973" s="218" t="s">
        <v>1</v>
      </c>
      <c r="F973" s="219" t="s">
        <v>1029</v>
      </c>
      <c r="G973" s="217"/>
      <c r="H973" s="220">
        <v>7.2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193</v>
      </c>
      <c r="AU973" s="226" t="s">
        <v>84</v>
      </c>
      <c r="AV973" s="14" t="s">
        <v>84</v>
      </c>
      <c r="AW973" s="14" t="s">
        <v>31</v>
      </c>
      <c r="AX973" s="14" t="s">
        <v>75</v>
      </c>
      <c r="AY973" s="226" t="s">
        <v>184</v>
      </c>
    </row>
    <row r="974" spans="1:65" s="14" customFormat="1" ht="11.25">
      <c r="B974" s="216"/>
      <c r="C974" s="217"/>
      <c r="D974" s="207" t="s">
        <v>193</v>
      </c>
      <c r="E974" s="218" t="s">
        <v>1</v>
      </c>
      <c r="F974" s="219" t="s">
        <v>1030</v>
      </c>
      <c r="G974" s="217"/>
      <c r="H974" s="220">
        <v>7.6</v>
      </c>
      <c r="I974" s="221"/>
      <c r="J974" s="217"/>
      <c r="K974" s="217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193</v>
      </c>
      <c r="AU974" s="226" t="s">
        <v>84</v>
      </c>
      <c r="AV974" s="14" t="s">
        <v>84</v>
      </c>
      <c r="AW974" s="14" t="s">
        <v>31</v>
      </c>
      <c r="AX974" s="14" t="s">
        <v>75</v>
      </c>
      <c r="AY974" s="226" t="s">
        <v>184</v>
      </c>
    </row>
    <row r="975" spans="1:65" s="14" customFormat="1" ht="11.25">
      <c r="B975" s="216"/>
      <c r="C975" s="217"/>
      <c r="D975" s="207" t="s">
        <v>193</v>
      </c>
      <c r="E975" s="218" t="s">
        <v>1</v>
      </c>
      <c r="F975" s="219" t="s">
        <v>1031</v>
      </c>
      <c r="G975" s="217"/>
      <c r="H975" s="220">
        <v>6.8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193</v>
      </c>
      <c r="AU975" s="226" t="s">
        <v>84</v>
      </c>
      <c r="AV975" s="14" t="s">
        <v>84</v>
      </c>
      <c r="AW975" s="14" t="s">
        <v>31</v>
      </c>
      <c r="AX975" s="14" t="s">
        <v>75</v>
      </c>
      <c r="AY975" s="226" t="s">
        <v>184</v>
      </c>
    </row>
    <row r="976" spans="1:65" s="14" customFormat="1" ht="11.25">
      <c r="B976" s="216"/>
      <c r="C976" s="217"/>
      <c r="D976" s="207" t="s">
        <v>193</v>
      </c>
      <c r="E976" s="218" t="s">
        <v>1</v>
      </c>
      <c r="F976" s="219" t="s">
        <v>1032</v>
      </c>
      <c r="G976" s="217"/>
      <c r="H976" s="220">
        <v>8.1</v>
      </c>
      <c r="I976" s="221"/>
      <c r="J976" s="217"/>
      <c r="K976" s="217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193</v>
      </c>
      <c r="AU976" s="226" t="s">
        <v>84</v>
      </c>
      <c r="AV976" s="14" t="s">
        <v>84</v>
      </c>
      <c r="AW976" s="14" t="s">
        <v>31</v>
      </c>
      <c r="AX976" s="14" t="s">
        <v>75</v>
      </c>
      <c r="AY976" s="226" t="s">
        <v>184</v>
      </c>
    </row>
    <row r="977" spans="2:51" s="14" customFormat="1" ht="11.25">
      <c r="B977" s="216"/>
      <c r="C977" s="217"/>
      <c r="D977" s="207" t="s">
        <v>193</v>
      </c>
      <c r="E977" s="218" t="s">
        <v>1</v>
      </c>
      <c r="F977" s="219" t="s">
        <v>1033</v>
      </c>
      <c r="G977" s="217"/>
      <c r="H977" s="220">
        <v>8.1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193</v>
      </c>
      <c r="AU977" s="226" t="s">
        <v>84</v>
      </c>
      <c r="AV977" s="14" t="s">
        <v>84</v>
      </c>
      <c r="AW977" s="14" t="s">
        <v>31</v>
      </c>
      <c r="AX977" s="14" t="s">
        <v>75</v>
      </c>
      <c r="AY977" s="226" t="s">
        <v>184</v>
      </c>
    </row>
    <row r="978" spans="2:51" s="13" customFormat="1" ht="11.25">
      <c r="B978" s="205"/>
      <c r="C978" s="206"/>
      <c r="D978" s="207" t="s">
        <v>193</v>
      </c>
      <c r="E978" s="208" t="s">
        <v>1</v>
      </c>
      <c r="F978" s="209" t="s">
        <v>195</v>
      </c>
      <c r="G978" s="206"/>
      <c r="H978" s="208" t="s">
        <v>1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193</v>
      </c>
      <c r="AU978" s="215" t="s">
        <v>84</v>
      </c>
      <c r="AV978" s="13" t="s">
        <v>82</v>
      </c>
      <c r="AW978" s="13" t="s">
        <v>31</v>
      </c>
      <c r="AX978" s="13" t="s">
        <v>75</v>
      </c>
      <c r="AY978" s="215" t="s">
        <v>184</v>
      </c>
    </row>
    <row r="979" spans="2:51" s="13" customFormat="1" ht="11.25">
      <c r="B979" s="205"/>
      <c r="C979" s="206"/>
      <c r="D979" s="207" t="s">
        <v>193</v>
      </c>
      <c r="E979" s="208" t="s">
        <v>1</v>
      </c>
      <c r="F979" s="209" t="s">
        <v>710</v>
      </c>
      <c r="G979" s="206"/>
      <c r="H979" s="208" t="s">
        <v>1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193</v>
      </c>
      <c r="AU979" s="215" t="s">
        <v>84</v>
      </c>
      <c r="AV979" s="13" t="s">
        <v>82</v>
      </c>
      <c r="AW979" s="13" t="s">
        <v>31</v>
      </c>
      <c r="AX979" s="13" t="s">
        <v>75</v>
      </c>
      <c r="AY979" s="215" t="s">
        <v>184</v>
      </c>
    </row>
    <row r="980" spans="2:51" s="14" customFormat="1" ht="11.25">
      <c r="B980" s="216"/>
      <c r="C980" s="217"/>
      <c r="D980" s="207" t="s">
        <v>193</v>
      </c>
      <c r="E980" s="218" t="s">
        <v>1</v>
      </c>
      <c r="F980" s="219" t="s">
        <v>1034</v>
      </c>
      <c r="G980" s="217"/>
      <c r="H980" s="220">
        <v>15.92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193</v>
      </c>
      <c r="AU980" s="226" t="s">
        <v>84</v>
      </c>
      <c r="AV980" s="14" t="s">
        <v>84</v>
      </c>
      <c r="AW980" s="14" t="s">
        <v>31</v>
      </c>
      <c r="AX980" s="14" t="s">
        <v>75</v>
      </c>
      <c r="AY980" s="226" t="s">
        <v>184</v>
      </c>
    </row>
    <row r="981" spans="2:51" s="14" customFormat="1" ht="11.25">
      <c r="B981" s="216"/>
      <c r="C981" s="217"/>
      <c r="D981" s="207" t="s">
        <v>193</v>
      </c>
      <c r="E981" s="218" t="s">
        <v>1</v>
      </c>
      <c r="F981" s="219" t="s">
        <v>1035</v>
      </c>
      <c r="G981" s="217"/>
      <c r="H981" s="220">
        <v>16.399999999999999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193</v>
      </c>
      <c r="AU981" s="226" t="s">
        <v>84</v>
      </c>
      <c r="AV981" s="14" t="s">
        <v>84</v>
      </c>
      <c r="AW981" s="14" t="s">
        <v>31</v>
      </c>
      <c r="AX981" s="14" t="s">
        <v>75</v>
      </c>
      <c r="AY981" s="226" t="s">
        <v>184</v>
      </c>
    </row>
    <row r="982" spans="2:51" s="14" customFormat="1" ht="11.25">
      <c r="B982" s="216"/>
      <c r="C982" s="217"/>
      <c r="D982" s="207" t="s">
        <v>193</v>
      </c>
      <c r="E982" s="218" t="s">
        <v>1</v>
      </c>
      <c r="F982" s="219" t="s">
        <v>1036</v>
      </c>
      <c r="G982" s="217"/>
      <c r="H982" s="220">
        <v>17.3</v>
      </c>
      <c r="I982" s="221"/>
      <c r="J982" s="217"/>
      <c r="K982" s="217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193</v>
      </c>
      <c r="AU982" s="226" t="s">
        <v>84</v>
      </c>
      <c r="AV982" s="14" t="s">
        <v>84</v>
      </c>
      <c r="AW982" s="14" t="s">
        <v>31</v>
      </c>
      <c r="AX982" s="14" t="s">
        <v>75</v>
      </c>
      <c r="AY982" s="226" t="s">
        <v>184</v>
      </c>
    </row>
    <row r="983" spans="2:51" s="14" customFormat="1" ht="11.25">
      <c r="B983" s="216"/>
      <c r="C983" s="217"/>
      <c r="D983" s="207" t="s">
        <v>193</v>
      </c>
      <c r="E983" s="218" t="s">
        <v>1</v>
      </c>
      <c r="F983" s="219" t="s">
        <v>1037</v>
      </c>
      <c r="G983" s="217"/>
      <c r="H983" s="220">
        <v>17.32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193</v>
      </c>
      <c r="AU983" s="226" t="s">
        <v>84</v>
      </c>
      <c r="AV983" s="14" t="s">
        <v>84</v>
      </c>
      <c r="AW983" s="14" t="s">
        <v>31</v>
      </c>
      <c r="AX983" s="14" t="s">
        <v>75</v>
      </c>
      <c r="AY983" s="226" t="s">
        <v>184</v>
      </c>
    </row>
    <row r="984" spans="2:51" s="13" customFormat="1" ht="11.25">
      <c r="B984" s="205"/>
      <c r="C984" s="206"/>
      <c r="D984" s="207" t="s">
        <v>193</v>
      </c>
      <c r="E984" s="208" t="s">
        <v>1</v>
      </c>
      <c r="F984" s="209" t="s">
        <v>195</v>
      </c>
      <c r="G984" s="206"/>
      <c r="H984" s="208" t="s">
        <v>1</v>
      </c>
      <c r="I984" s="210"/>
      <c r="J984" s="206"/>
      <c r="K984" s="206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193</v>
      </c>
      <c r="AU984" s="215" t="s">
        <v>84</v>
      </c>
      <c r="AV984" s="13" t="s">
        <v>82</v>
      </c>
      <c r="AW984" s="13" t="s">
        <v>31</v>
      </c>
      <c r="AX984" s="13" t="s">
        <v>75</v>
      </c>
      <c r="AY984" s="215" t="s">
        <v>184</v>
      </c>
    </row>
    <row r="985" spans="2:51" s="13" customFormat="1" ht="11.25">
      <c r="B985" s="205"/>
      <c r="C985" s="206"/>
      <c r="D985" s="207" t="s">
        <v>193</v>
      </c>
      <c r="E985" s="208" t="s">
        <v>1</v>
      </c>
      <c r="F985" s="209" t="s">
        <v>1038</v>
      </c>
      <c r="G985" s="206"/>
      <c r="H985" s="208" t="s">
        <v>1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193</v>
      </c>
      <c r="AU985" s="215" t="s">
        <v>84</v>
      </c>
      <c r="AV985" s="13" t="s">
        <v>82</v>
      </c>
      <c r="AW985" s="13" t="s">
        <v>31</v>
      </c>
      <c r="AX985" s="13" t="s">
        <v>75</v>
      </c>
      <c r="AY985" s="215" t="s">
        <v>184</v>
      </c>
    </row>
    <row r="986" spans="2:51" s="13" customFormat="1" ht="11.25">
      <c r="B986" s="205"/>
      <c r="C986" s="206"/>
      <c r="D986" s="207" t="s">
        <v>193</v>
      </c>
      <c r="E986" s="208" t="s">
        <v>1</v>
      </c>
      <c r="F986" s="209" t="s">
        <v>697</v>
      </c>
      <c r="G986" s="206"/>
      <c r="H986" s="208" t="s">
        <v>1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193</v>
      </c>
      <c r="AU986" s="215" t="s">
        <v>84</v>
      </c>
      <c r="AV986" s="13" t="s">
        <v>82</v>
      </c>
      <c r="AW986" s="13" t="s">
        <v>31</v>
      </c>
      <c r="AX986" s="13" t="s">
        <v>75</v>
      </c>
      <c r="AY986" s="215" t="s">
        <v>184</v>
      </c>
    </row>
    <row r="987" spans="2:51" s="14" customFormat="1" ht="11.25">
      <c r="B987" s="216"/>
      <c r="C987" s="217"/>
      <c r="D987" s="207" t="s">
        <v>193</v>
      </c>
      <c r="E987" s="218" t="s">
        <v>1</v>
      </c>
      <c r="F987" s="219" t="s">
        <v>1039</v>
      </c>
      <c r="G987" s="217"/>
      <c r="H987" s="220">
        <v>10.8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193</v>
      </c>
      <c r="AU987" s="226" t="s">
        <v>84</v>
      </c>
      <c r="AV987" s="14" t="s">
        <v>84</v>
      </c>
      <c r="AW987" s="14" t="s">
        <v>31</v>
      </c>
      <c r="AX987" s="14" t="s">
        <v>75</v>
      </c>
      <c r="AY987" s="226" t="s">
        <v>184</v>
      </c>
    </row>
    <row r="988" spans="2:51" s="14" customFormat="1" ht="11.25">
      <c r="B988" s="216"/>
      <c r="C988" s="217"/>
      <c r="D988" s="207" t="s">
        <v>193</v>
      </c>
      <c r="E988" s="218" t="s">
        <v>1</v>
      </c>
      <c r="F988" s="219" t="s">
        <v>1040</v>
      </c>
      <c r="G988" s="217"/>
      <c r="H988" s="220">
        <v>10.8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193</v>
      </c>
      <c r="AU988" s="226" t="s">
        <v>84</v>
      </c>
      <c r="AV988" s="14" t="s">
        <v>84</v>
      </c>
      <c r="AW988" s="14" t="s">
        <v>31</v>
      </c>
      <c r="AX988" s="14" t="s">
        <v>75</v>
      </c>
      <c r="AY988" s="226" t="s">
        <v>184</v>
      </c>
    </row>
    <row r="989" spans="2:51" s="14" customFormat="1" ht="11.25">
      <c r="B989" s="216"/>
      <c r="C989" s="217"/>
      <c r="D989" s="207" t="s">
        <v>193</v>
      </c>
      <c r="E989" s="218" t="s">
        <v>1</v>
      </c>
      <c r="F989" s="219" t="s">
        <v>1041</v>
      </c>
      <c r="G989" s="217"/>
      <c r="H989" s="220">
        <v>10.8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193</v>
      </c>
      <c r="AU989" s="226" t="s">
        <v>84</v>
      </c>
      <c r="AV989" s="14" t="s">
        <v>84</v>
      </c>
      <c r="AW989" s="14" t="s">
        <v>31</v>
      </c>
      <c r="AX989" s="14" t="s">
        <v>75</v>
      </c>
      <c r="AY989" s="226" t="s">
        <v>184</v>
      </c>
    </row>
    <row r="990" spans="2:51" s="14" customFormat="1" ht="11.25">
      <c r="B990" s="216"/>
      <c r="C990" s="217"/>
      <c r="D990" s="207" t="s">
        <v>193</v>
      </c>
      <c r="E990" s="218" t="s">
        <v>1</v>
      </c>
      <c r="F990" s="219" t="s">
        <v>1042</v>
      </c>
      <c r="G990" s="217"/>
      <c r="H990" s="220">
        <v>10.8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193</v>
      </c>
      <c r="AU990" s="226" t="s">
        <v>84</v>
      </c>
      <c r="AV990" s="14" t="s">
        <v>84</v>
      </c>
      <c r="AW990" s="14" t="s">
        <v>31</v>
      </c>
      <c r="AX990" s="14" t="s">
        <v>75</v>
      </c>
      <c r="AY990" s="226" t="s">
        <v>184</v>
      </c>
    </row>
    <row r="991" spans="2:51" s="14" customFormat="1" ht="11.25">
      <c r="B991" s="216"/>
      <c r="C991" s="217"/>
      <c r="D991" s="207" t="s">
        <v>193</v>
      </c>
      <c r="E991" s="218" t="s">
        <v>1</v>
      </c>
      <c r="F991" s="219" t="s">
        <v>1043</v>
      </c>
      <c r="G991" s="217"/>
      <c r="H991" s="220">
        <v>10.8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193</v>
      </c>
      <c r="AU991" s="226" t="s">
        <v>84</v>
      </c>
      <c r="AV991" s="14" t="s">
        <v>84</v>
      </c>
      <c r="AW991" s="14" t="s">
        <v>31</v>
      </c>
      <c r="AX991" s="14" t="s">
        <v>75</v>
      </c>
      <c r="AY991" s="226" t="s">
        <v>184</v>
      </c>
    </row>
    <row r="992" spans="2:51" s="14" customFormat="1" ht="11.25">
      <c r="B992" s="216"/>
      <c r="C992" s="217"/>
      <c r="D992" s="207" t="s">
        <v>193</v>
      </c>
      <c r="E992" s="218" t="s">
        <v>1</v>
      </c>
      <c r="F992" s="219" t="s">
        <v>1044</v>
      </c>
      <c r="G992" s="217"/>
      <c r="H992" s="220">
        <v>10.8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193</v>
      </c>
      <c r="AU992" s="226" t="s">
        <v>84</v>
      </c>
      <c r="AV992" s="14" t="s">
        <v>84</v>
      </c>
      <c r="AW992" s="14" t="s">
        <v>31</v>
      </c>
      <c r="AX992" s="14" t="s">
        <v>75</v>
      </c>
      <c r="AY992" s="226" t="s">
        <v>184</v>
      </c>
    </row>
    <row r="993" spans="1:65" s="14" customFormat="1" ht="11.25">
      <c r="B993" s="216"/>
      <c r="C993" s="217"/>
      <c r="D993" s="207" t="s">
        <v>193</v>
      </c>
      <c r="E993" s="218" t="s">
        <v>1</v>
      </c>
      <c r="F993" s="219" t="s">
        <v>1045</v>
      </c>
      <c r="G993" s="217"/>
      <c r="H993" s="220">
        <v>10.8</v>
      </c>
      <c r="I993" s="221"/>
      <c r="J993" s="217"/>
      <c r="K993" s="217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193</v>
      </c>
      <c r="AU993" s="226" t="s">
        <v>84</v>
      </c>
      <c r="AV993" s="14" t="s">
        <v>84</v>
      </c>
      <c r="AW993" s="14" t="s">
        <v>31</v>
      </c>
      <c r="AX993" s="14" t="s">
        <v>75</v>
      </c>
      <c r="AY993" s="226" t="s">
        <v>184</v>
      </c>
    </row>
    <row r="994" spans="1:65" s="14" customFormat="1" ht="11.25">
      <c r="B994" s="216"/>
      <c r="C994" s="217"/>
      <c r="D994" s="207" t="s">
        <v>193</v>
      </c>
      <c r="E994" s="218" t="s">
        <v>1</v>
      </c>
      <c r="F994" s="219" t="s">
        <v>1046</v>
      </c>
      <c r="G994" s="217"/>
      <c r="H994" s="220">
        <v>10.8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193</v>
      </c>
      <c r="AU994" s="226" t="s">
        <v>84</v>
      </c>
      <c r="AV994" s="14" t="s">
        <v>84</v>
      </c>
      <c r="AW994" s="14" t="s">
        <v>31</v>
      </c>
      <c r="AX994" s="14" t="s">
        <v>75</v>
      </c>
      <c r="AY994" s="226" t="s">
        <v>184</v>
      </c>
    </row>
    <row r="995" spans="1:65" s="14" customFormat="1" ht="11.25">
      <c r="B995" s="216"/>
      <c r="C995" s="217"/>
      <c r="D995" s="207" t="s">
        <v>193</v>
      </c>
      <c r="E995" s="218" t="s">
        <v>1</v>
      </c>
      <c r="F995" s="219" t="s">
        <v>1047</v>
      </c>
      <c r="G995" s="217"/>
      <c r="H995" s="220">
        <v>10.8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193</v>
      </c>
      <c r="AU995" s="226" t="s">
        <v>84</v>
      </c>
      <c r="AV995" s="14" t="s">
        <v>84</v>
      </c>
      <c r="AW995" s="14" t="s">
        <v>31</v>
      </c>
      <c r="AX995" s="14" t="s">
        <v>75</v>
      </c>
      <c r="AY995" s="226" t="s">
        <v>184</v>
      </c>
    </row>
    <row r="996" spans="1:65" s="14" customFormat="1" ht="11.25">
      <c r="B996" s="216"/>
      <c r="C996" s="217"/>
      <c r="D996" s="207" t="s">
        <v>193</v>
      </c>
      <c r="E996" s="218" t="s">
        <v>1</v>
      </c>
      <c r="F996" s="219" t="s">
        <v>1048</v>
      </c>
      <c r="G996" s="217"/>
      <c r="H996" s="220">
        <v>10.8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193</v>
      </c>
      <c r="AU996" s="226" t="s">
        <v>84</v>
      </c>
      <c r="AV996" s="14" t="s">
        <v>84</v>
      </c>
      <c r="AW996" s="14" t="s">
        <v>31</v>
      </c>
      <c r="AX996" s="14" t="s">
        <v>75</v>
      </c>
      <c r="AY996" s="226" t="s">
        <v>184</v>
      </c>
    </row>
    <row r="997" spans="1:65" s="14" customFormat="1" ht="11.25">
      <c r="B997" s="216"/>
      <c r="C997" s="217"/>
      <c r="D997" s="207" t="s">
        <v>193</v>
      </c>
      <c r="E997" s="218" t="s">
        <v>1</v>
      </c>
      <c r="F997" s="219" t="s">
        <v>1049</v>
      </c>
      <c r="G997" s="217"/>
      <c r="H997" s="220">
        <v>10.8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193</v>
      </c>
      <c r="AU997" s="226" t="s">
        <v>84</v>
      </c>
      <c r="AV997" s="14" t="s">
        <v>84</v>
      </c>
      <c r="AW997" s="14" t="s">
        <v>31</v>
      </c>
      <c r="AX997" s="14" t="s">
        <v>75</v>
      </c>
      <c r="AY997" s="226" t="s">
        <v>184</v>
      </c>
    </row>
    <row r="998" spans="1:65" s="14" customFormat="1" ht="11.25">
      <c r="B998" s="216"/>
      <c r="C998" s="217"/>
      <c r="D998" s="207" t="s">
        <v>193</v>
      </c>
      <c r="E998" s="218" t="s">
        <v>1</v>
      </c>
      <c r="F998" s="219" t="s">
        <v>1050</v>
      </c>
      <c r="G998" s="217"/>
      <c r="H998" s="220">
        <v>10.8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193</v>
      </c>
      <c r="AU998" s="226" t="s">
        <v>84</v>
      </c>
      <c r="AV998" s="14" t="s">
        <v>84</v>
      </c>
      <c r="AW998" s="14" t="s">
        <v>31</v>
      </c>
      <c r="AX998" s="14" t="s">
        <v>75</v>
      </c>
      <c r="AY998" s="226" t="s">
        <v>184</v>
      </c>
    </row>
    <row r="999" spans="1:65" s="13" customFormat="1" ht="11.25">
      <c r="B999" s="205"/>
      <c r="C999" s="206"/>
      <c r="D999" s="207" t="s">
        <v>193</v>
      </c>
      <c r="E999" s="208" t="s">
        <v>1</v>
      </c>
      <c r="F999" s="209" t="s">
        <v>195</v>
      </c>
      <c r="G999" s="206"/>
      <c r="H999" s="208" t="s">
        <v>1</v>
      </c>
      <c r="I999" s="210"/>
      <c r="J999" s="206"/>
      <c r="K999" s="206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193</v>
      </c>
      <c r="AU999" s="215" t="s">
        <v>84</v>
      </c>
      <c r="AV999" s="13" t="s">
        <v>82</v>
      </c>
      <c r="AW999" s="13" t="s">
        <v>31</v>
      </c>
      <c r="AX999" s="13" t="s">
        <v>75</v>
      </c>
      <c r="AY999" s="215" t="s">
        <v>184</v>
      </c>
    </row>
    <row r="1000" spans="1:65" s="13" customFormat="1" ht="11.25">
      <c r="B1000" s="205"/>
      <c r="C1000" s="206"/>
      <c r="D1000" s="207" t="s">
        <v>193</v>
      </c>
      <c r="E1000" s="208" t="s">
        <v>1</v>
      </c>
      <c r="F1000" s="209" t="s">
        <v>710</v>
      </c>
      <c r="G1000" s="206"/>
      <c r="H1000" s="208" t="s">
        <v>1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193</v>
      </c>
      <c r="AU1000" s="215" t="s">
        <v>84</v>
      </c>
      <c r="AV1000" s="13" t="s">
        <v>82</v>
      </c>
      <c r="AW1000" s="13" t="s">
        <v>31</v>
      </c>
      <c r="AX1000" s="13" t="s">
        <v>75</v>
      </c>
      <c r="AY1000" s="215" t="s">
        <v>184</v>
      </c>
    </row>
    <row r="1001" spans="1:65" s="14" customFormat="1" ht="11.25">
      <c r="B1001" s="216"/>
      <c r="C1001" s="217"/>
      <c r="D1001" s="207" t="s">
        <v>193</v>
      </c>
      <c r="E1001" s="218" t="s">
        <v>1</v>
      </c>
      <c r="F1001" s="219" t="s">
        <v>1051</v>
      </c>
      <c r="G1001" s="217"/>
      <c r="H1001" s="220">
        <v>17.7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193</v>
      </c>
      <c r="AU1001" s="226" t="s">
        <v>84</v>
      </c>
      <c r="AV1001" s="14" t="s">
        <v>84</v>
      </c>
      <c r="AW1001" s="14" t="s">
        <v>31</v>
      </c>
      <c r="AX1001" s="14" t="s">
        <v>75</v>
      </c>
      <c r="AY1001" s="226" t="s">
        <v>184</v>
      </c>
    </row>
    <row r="1002" spans="1:65" s="14" customFormat="1" ht="11.25">
      <c r="B1002" s="216"/>
      <c r="C1002" s="217"/>
      <c r="D1002" s="207" t="s">
        <v>193</v>
      </c>
      <c r="E1002" s="218" t="s">
        <v>1</v>
      </c>
      <c r="F1002" s="219" t="s">
        <v>1052</v>
      </c>
      <c r="G1002" s="217"/>
      <c r="H1002" s="220">
        <v>17.7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193</v>
      </c>
      <c r="AU1002" s="226" t="s">
        <v>84</v>
      </c>
      <c r="AV1002" s="14" t="s">
        <v>84</v>
      </c>
      <c r="AW1002" s="14" t="s">
        <v>31</v>
      </c>
      <c r="AX1002" s="14" t="s">
        <v>75</v>
      </c>
      <c r="AY1002" s="226" t="s">
        <v>184</v>
      </c>
    </row>
    <row r="1003" spans="1:65" s="14" customFormat="1" ht="11.25">
      <c r="B1003" s="216"/>
      <c r="C1003" s="217"/>
      <c r="D1003" s="207" t="s">
        <v>193</v>
      </c>
      <c r="E1003" s="218" t="s">
        <v>1</v>
      </c>
      <c r="F1003" s="219" t="s">
        <v>1053</v>
      </c>
      <c r="G1003" s="217"/>
      <c r="H1003" s="220">
        <v>17.7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193</v>
      </c>
      <c r="AU1003" s="226" t="s">
        <v>84</v>
      </c>
      <c r="AV1003" s="14" t="s">
        <v>84</v>
      </c>
      <c r="AW1003" s="14" t="s">
        <v>31</v>
      </c>
      <c r="AX1003" s="14" t="s">
        <v>75</v>
      </c>
      <c r="AY1003" s="226" t="s">
        <v>184</v>
      </c>
    </row>
    <row r="1004" spans="1:65" s="14" customFormat="1" ht="11.25">
      <c r="B1004" s="216"/>
      <c r="C1004" s="217"/>
      <c r="D1004" s="207" t="s">
        <v>193</v>
      </c>
      <c r="E1004" s="218" t="s">
        <v>1</v>
      </c>
      <c r="F1004" s="219" t="s">
        <v>1054</v>
      </c>
      <c r="G1004" s="217"/>
      <c r="H1004" s="220">
        <v>17.7</v>
      </c>
      <c r="I1004" s="221"/>
      <c r="J1004" s="217"/>
      <c r="K1004" s="217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193</v>
      </c>
      <c r="AU1004" s="226" t="s">
        <v>84</v>
      </c>
      <c r="AV1004" s="14" t="s">
        <v>84</v>
      </c>
      <c r="AW1004" s="14" t="s">
        <v>31</v>
      </c>
      <c r="AX1004" s="14" t="s">
        <v>75</v>
      </c>
      <c r="AY1004" s="226" t="s">
        <v>184</v>
      </c>
    </row>
    <row r="1005" spans="1:65" s="2" customFormat="1" ht="16.5" customHeight="1">
      <c r="A1005" s="34"/>
      <c r="B1005" s="35"/>
      <c r="C1005" s="227" t="s">
        <v>1055</v>
      </c>
      <c r="D1005" s="227" t="s">
        <v>592</v>
      </c>
      <c r="E1005" s="228" t="s">
        <v>1056</v>
      </c>
      <c r="F1005" s="229" t="s">
        <v>1057</v>
      </c>
      <c r="G1005" s="230" t="s">
        <v>327</v>
      </c>
      <c r="H1005" s="231">
        <v>358.89</v>
      </c>
      <c r="I1005" s="232"/>
      <c r="J1005" s="233">
        <f>ROUND(I1005*H1005,2)</f>
        <v>0</v>
      </c>
      <c r="K1005" s="229" t="s">
        <v>190</v>
      </c>
      <c r="L1005" s="234"/>
      <c r="M1005" s="235" t="s">
        <v>1</v>
      </c>
      <c r="N1005" s="236" t="s">
        <v>40</v>
      </c>
      <c r="O1005" s="71"/>
      <c r="P1005" s="201">
        <f>O1005*H1005</f>
        <v>0</v>
      </c>
      <c r="Q1005" s="201">
        <v>2.0000000000000002E-5</v>
      </c>
      <c r="R1005" s="201">
        <f>Q1005*H1005</f>
        <v>7.1778000000000007E-3</v>
      </c>
      <c r="S1005" s="201">
        <v>0</v>
      </c>
      <c r="T1005" s="202">
        <f>S1005*H1005</f>
        <v>0</v>
      </c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R1005" s="203" t="s">
        <v>715</v>
      </c>
      <c r="AT1005" s="203" t="s">
        <v>592</v>
      </c>
      <c r="AU1005" s="203" t="s">
        <v>84</v>
      </c>
      <c r="AY1005" s="17" t="s">
        <v>184</v>
      </c>
      <c r="BE1005" s="204">
        <f>IF(N1005="základní",J1005,0)</f>
        <v>0</v>
      </c>
      <c r="BF1005" s="204">
        <f>IF(N1005="snížená",J1005,0)</f>
        <v>0</v>
      </c>
      <c r="BG1005" s="204">
        <f>IF(N1005="zákl. přenesená",J1005,0)</f>
        <v>0</v>
      </c>
      <c r="BH1005" s="204">
        <f>IF(N1005="sníž. přenesená",J1005,0)</f>
        <v>0</v>
      </c>
      <c r="BI1005" s="204">
        <f>IF(N1005="nulová",J1005,0)</f>
        <v>0</v>
      </c>
      <c r="BJ1005" s="17" t="s">
        <v>82</v>
      </c>
      <c r="BK1005" s="204">
        <f>ROUND(I1005*H1005,2)</f>
        <v>0</v>
      </c>
      <c r="BL1005" s="17" t="s">
        <v>382</v>
      </c>
      <c r="BM1005" s="203" t="s">
        <v>1058</v>
      </c>
    </row>
    <row r="1006" spans="1:65" s="2" customFormat="1" ht="24">
      <c r="A1006" s="34"/>
      <c r="B1006" s="35"/>
      <c r="C1006" s="192" t="s">
        <v>1059</v>
      </c>
      <c r="D1006" s="192" t="s">
        <v>187</v>
      </c>
      <c r="E1006" s="193" t="s">
        <v>1060</v>
      </c>
      <c r="F1006" s="194" t="s">
        <v>1061</v>
      </c>
      <c r="G1006" s="195" t="s">
        <v>1062</v>
      </c>
      <c r="H1006" s="237"/>
      <c r="I1006" s="197"/>
      <c r="J1006" s="198">
        <f>ROUND(I1006*H1006,2)</f>
        <v>0</v>
      </c>
      <c r="K1006" s="194" t="s">
        <v>190</v>
      </c>
      <c r="L1006" s="39"/>
      <c r="M1006" s="199" t="s">
        <v>1</v>
      </c>
      <c r="N1006" s="200" t="s">
        <v>40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382</v>
      </c>
      <c r="AT1006" s="203" t="s">
        <v>187</v>
      </c>
      <c r="AU1006" s="203" t="s">
        <v>84</v>
      </c>
      <c r="AY1006" s="17" t="s">
        <v>184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82</v>
      </c>
      <c r="BK1006" s="204">
        <f>ROUND(I1006*H1006,2)</f>
        <v>0</v>
      </c>
      <c r="BL1006" s="17" t="s">
        <v>382</v>
      </c>
      <c r="BM1006" s="203" t="s">
        <v>1063</v>
      </c>
    </row>
    <row r="1007" spans="1:65" s="12" customFormat="1" ht="22.9" customHeight="1">
      <c r="B1007" s="176"/>
      <c r="C1007" s="177"/>
      <c r="D1007" s="178" t="s">
        <v>74</v>
      </c>
      <c r="E1007" s="190" t="s">
        <v>1064</v>
      </c>
      <c r="F1007" s="190" t="s">
        <v>1065</v>
      </c>
      <c r="G1007" s="177"/>
      <c r="H1007" s="177"/>
      <c r="I1007" s="180"/>
      <c r="J1007" s="191">
        <f>BK1007</f>
        <v>0</v>
      </c>
      <c r="K1007" s="177"/>
      <c r="L1007" s="182"/>
      <c r="M1007" s="183"/>
      <c r="N1007" s="184"/>
      <c r="O1007" s="184"/>
      <c r="P1007" s="185">
        <f>SUM(P1008:P1227)</f>
        <v>0</v>
      </c>
      <c r="Q1007" s="184"/>
      <c r="R1007" s="185">
        <f>SUM(R1008:R1227)</f>
        <v>9.7977839999999997E-2</v>
      </c>
      <c r="S1007" s="184"/>
      <c r="T1007" s="186">
        <f>SUM(T1008:T1227)</f>
        <v>0</v>
      </c>
      <c r="AR1007" s="187" t="s">
        <v>84</v>
      </c>
      <c r="AT1007" s="188" t="s">
        <v>74</v>
      </c>
      <c r="AU1007" s="188" t="s">
        <v>82</v>
      </c>
      <c r="AY1007" s="187" t="s">
        <v>184</v>
      </c>
      <c r="BK1007" s="189">
        <f>SUM(BK1008:BK1227)</f>
        <v>0</v>
      </c>
    </row>
    <row r="1008" spans="1:65" s="2" customFormat="1" ht="24">
      <c r="A1008" s="34"/>
      <c r="B1008" s="35"/>
      <c r="C1008" s="192" t="s">
        <v>1066</v>
      </c>
      <c r="D1008" s="192" t="s">
        <v>187</v>
      </c>
      <c r="E1008" s="193" t="s">
        <v>1067</v>
      </c>
      <c r="F1008" s="194" t="s">
        <v>1068</v>
      </c>
      <c r="G1008" s="195" t="s">
        <v>122</v>
      </c>
      <c r="H1008" s="196">
        <v>742.25599999999997</v>
      </c>
      <c r="I1008" s="197"/>
      <c r="J1008" s="198">
        <f>ROUND(I1008*H1008,2)</f>
        <v>0</v>
      </c>
      <c r="K1008" s="194" t="s">
        <v>190</v>
      </c>
      <c r="L1008" s="39"/>
      <c r="M1008" s="199" t="s">
        <v>1</v>
      </c>
      <c r="N1008" s="200" t="s">
        <v>40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382</v>
      </c>
      <c r="AT1008" s="203" t="s">
        <v>187</v>
      </c>
      <c r="AU1008" s="203" t="s">
        <v>84</v>
      </c>
      <c r="AY1008" s="17" t="s">
        <v>184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82</v>
      </c>
      <c r="BK1008" s="204">
        <f>ROUND(I1008*H1008,2)</f>
        <v>0</v>
      </c>
      <c r="BL1008" s="17" t="s">
        <v>382</v>
      </c>
      <c r="BM1008" s="203" t="s">
        <v>1069</v>
      </c>
    </row>
    <row r="1009" spans="1:65" s="2" customFormat="1" ht="24">
      <c r="A1009" s="34"/>
      <c r="B1009" s="35"/>
      <c r="C1009" s="227" t="s">
        <v>1070</v>
      </c>
      <c r="D1009" s="227" t="s">
        <v>592</v>
      </c>
      <c r="E1009" s="228" t="s">
        <v>1071</v>
      </c>
      <c r="F1009" s="229" t="s">
        <v>1072</v>
      </c>
      <c r="G1009" s="230" t="s">
        <v>122</v>
      </c>
      <c r="H1009" s="231">
        <v>126.245</v>
      </c>
      <c r="I1009" s="232"/>
      <c r="J1009" s="233">
        <f>ROUND(I1009*H1009,2)</f>
        <v>0</v>
      </c>
      <c r="K1009" s="229" t="s">
        <v>649</v>
      </c>
      <c r="L1009" s="234"/>
      <c r="M1009" s="235" t="s">
        <v>1</v>
      </c>
      <c r="N1009" s="236" t="s">
        <v>40</v>
      </c>
      <c r="O1009" s="71"/>
      <c r="P1009" s="201">
        <f>O1009*H1009</f>
        <v>0</v>
      </c>
      <c r="Q1009" s="201">
        <v>0</v>
      </c>
      <c r="R1009" s="201">
        <f>Q1009*H1009</f>
        <v>0</v>
      </c>
      <c r="S1009" s="201">
        <v>0</v>
      </c>
      <c r="T1009" s="202">
        <f>S1009*H1009</f>
        <v>0</v>
      </c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R1009" s="203" t="s">
        <v>715</v>
      </c>
      <c r="AT1009" s="203" t="s">
        <v>592</v>
      </c>
      <c r="AU1009" s="203" t="s">
        <v>84</v>
      </c>
      <c r="AY1009" s="17" t="s">
        <v>184</v>
      </c>
      <c r="BE1009" s="204">
        <f>IF(N1009="základní",J1009,0)</f>
        <v>0</v>
      </c>
      <c r="BF1009" s="204">
        <f>IF(N1009="snížená",J1009,0)</f>
        <v>0</v>
      </c>
      <c r="BG1009" s="204">
        <f>IF(N1009="zákl. přenesená",J1009,0)</f>
        <v>0</v>
      </c>
      <c r="BH1009" s="204">
        <f>IF(N1009="sníž. přenesená",J1009,0)</f>
        <v>0</v>
      </c>
      <c r="BI1009" s="204">
        <f>IF(N1009="nulová",J1009,0)</f>
        <v>0</v>
      </c>
      <c r="BJ1009" s="17" t="s">
        <v>82</v>
      </c>
      <c r="BK1009" s="204">
        <f>ROUND(I1009*H1009,2)</f>
        <v>0</v>
      </c>
      <c r="BL1009" s="17" t="s">
        <v>382</v>
      </c>
      <c r="BM1009" s="203" t="s">
        <v>1073</v>
      </c>
    </row>
    <row r="1010" spans="1:65" s="13" customFormat="1" ht="22.5">
      <c r="B1010" s="205"/>
      <c r="C1010" s="206"/>
      <c r="D1010" s="207" t="s">
        <v>193</v>
      </c>
      <c r="E1010" s="208" t="s">
        <v>1</v>
      </c>
      <c r="F1010" s="209" t="s">
        <v>194</v>
      </c>
      <c r="G1010" s="206"/>
      <c r="H1010" s="208" t="s">
        <v>1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193</v>
      </c>
      <c r="AU1010" s="215" t="s">
        <v>84</v>
      </c>
      <c r="AV1010" s="13" t="s">
        <v>82</v>
      </c>
      <c r="AW1010" s="13" t="s">
        <v>31</v>
      </c>
      <c r="AX1010" s="13" t="s">
        <v>75</v>
      </c>
      <c r="AY1010" s="215" t="s">
        <v>184</v>
      </c>
    </row>
    <row r="1011" spans="1:65" s="13" customFormat="1" ht="11.25">
      <c r="B1011" s="205"/>
      <c r="C1011" s="206"/>
      <c r="D1011" s="207" t="s">
        <v>193</v>
      </c>
      <c r="E1011" s="208" t="s">
        <v>1</v>
      </c>
      <c r="F1011" s="209" t="s">
        <v>195</v>
      </c>
      <c r="G1011" s="206"/>
      <c r="H1011" s="208" t="s">
        <v>1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193</v>
      </c>
      <c r="AU1011" s="215" t="s">
        <v>84</v>
      </c>
      <c r="AV1011" s="13" t="s">
        <v>82</v>
      </c>
      <c r="AW1011" s="13" t="s">
        <v>31</v>
      </c>
      <c r="AX1011" s="13" t="s">
        <v>75</v>
      </c>
      <c r="AY1011" s="215" t="s">
        <v>184</v>
      </c>
    </row>
    <row r="1012" spans="1:65" s="13" customFormat="1" ht="11.25">
      <c r="B1012" s="205"/>
      <c r="C1012" s="206"/>
      <c r="D1012" s="207" t="s">
        <v>193</v>
      </c>
      <c r="E1012" s="208" t="s">
        <v>1</v>
      </c>
      <c r="F1012" s="209" t="s">
        <v>680</v>
      </c>
      <c r="G1012" s="206"/>
      <c r="H1012" s="208" t="s">
        <v>1</v>
      </c>
      <c r="I1012" s="210"/>
      <c r="J1012" s="206"/>
      <c r="K1012" s="206"/>
      <c r="L1012" s="211"/>
      <c r="M1012" s="212"/>
      <c r="N1012" s="213"/>
      <c r="O1012" s="213"/>
      <c r="P1012" s="213"/>
      <c r="Q1012" s="213"/>
      <c r="R1012" s="213"/>
      <c r="S1012" s="213"/>
      <c r="T1012" s="214"/>
      <c r="AT1012" s="215" t="s">
        <v>193</v>
      </c>
      <c r="AU1012" s="215" t="s">
        <v>84</v>
      </c>
      <c r="AV1012" s="13" t="s">
        <v>82</v>
      </c>
      <c r="AW1012" s="13" t="s">
        <v>31</v>
      </c>
      <c r="AX1012" s="13" t="s">
        <v>75</v>
      </c>
      <c r="AY1012" s="215" t="s">
        <v>184</v>
      </c>
    </row>
    <row r="1013" spans="1:65" s="14" customFormat="1" ht="11.25">
      <c r="B1013" s="216"/>
      <c r="C1013" s="217"/>
      <c r="D1013" s="207" t="s">
        <v>193</v>
      </c>
      <c r="E1013" s="218" t="s">
        <v>1</v>
      </c>
      <c r="F1013" s="219" t="s">
        <v>1074</v>
      </c>
      <c r="G1013" s="217"/>
      <c r="H1013" s="220">
        <v>1.905</v>
      </c>
      <c r="I1013" s="221"/>
      <c r="J1013" s="217"/>
      <c r="K1013" s="217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193</v>
      </c>
      <c r="AU1013" s="226" t="s">
        <v>84</v>
      </c>
      <c r="AV1013" s="14" t="s">
        <v>84</v>
      </c>
      <c r="AW1013" s="14" t="s">
        <v>31</v>
      </c>
      <c r="AX1013" s="14" t="s">
        <v>75</v>
      </c>
      <c r="AY1013" s="226" t="s">
        <v>184</v>
      </c>
    </row>
    <row r="1014" spans="1:65" s="14" customFormat="1" ht="11.25">
      <c r="B1014" s="216"/>
      <c r="C1014" s="217"/>
      <c r="D1014" s="207" t="s">
        <v>193</v>
      </c>
      <c r="E1014" s="218" t="s">
        <v>1</v>
      </c>
      <c r="F1014" s="219" t="s">
        <v>1075</v>
      </c>
      <c r="G1014" s="217"/>
      <c r="H1014" s="220">
        <v>1.8879999999999999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193</v>
      </c>
      <c r="AU1014" s="226" t="s">
        <v>84</v>
      </c>
      <c r="AV1014" s="14" t="s">
        <v>84</v>
      </c>
      <c r="AW1014" s="14" t="s">
        <v>31</v>
      </c>
      <c r="AX1014" s="14" t="s">
        <v>75</v>
      </c>
      <c r="AY1014" s="226" t="s">
        <v>184</v>
      </c>
    </row>
    <row r="1015" spans="1:65" s="14" customFormat="1" ht="11.25">
      <c r="B1015" s="216"/>
      <c r="C1015" s="217"/>
      <c r="D1015" s="207" t="s">
        <v>193</v>
      </c>
      <c r="E1015" s="218" t="s">
        <v>1</v>
      </c>
      <c r="F1015" s="219" t="s">
        <v>1076</v>
      </c>
      <c r="G1015" s="217"/>
      <c r="H1015" s="220">
        <v>1.5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193</v>
      </c>
      <c r="AU1015" s="226" t="s">
        <v>84</v>
      </c>
      <c r="AV1015" s="14" t="s">
        <v>84</v>
      </c>
      <c r="AW1015" s="14" t="s">
        <v>31</v>
      </c>
      <c r="AX1015" s="14" t="s">
        <v>75</v>
      </c>
      <c r="AY1015" s="226" t="s">
        <v>184</v>
      </c>
    </row>
    <row r="1016" spans="1:65" s="14" customFormat="1" ht="11.25">
      <c r="B1016" s="216"/>
      <c r="C1016" s="217"/>
      <c r="D1016" s="207" t="s">
        <v>193</v>
      </c>
      <c r="E1016" s="218" t="s">
        <v>1</v>
      </c>
      <c r="F1016" s="219" t="s">
        <v>1077</v>
      </c>
      <c r="G1016" s="217"/>
      <c r="H1016" s="220">
        <v>1.8879999999999999</v>
      </c>
      <c r="I1016" s="221"/>
      <c r="J1016" s="217"/>
      <c r="K1016" s="217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193</v>
      </c>
      <c r="AU1016" s="226" t="s">
        <v>84</v>
      </c>
      <c r="AV1016" s="14" t="s">
        <v>84</v>
      </c>
      <c r="AW1016" s="14" t="s">
        <v>31</v>
      </c>
      <c r="AX1016" s="14" t="s">
        <v>75</v>
      </c>
      <c r="AY1016" s="226" t="s">
        <v>184</v>
      </c>
    </row>
    <row r="1017" spans="1:65" s="14" customFormat="1" ht="11.25">
      <c r="B1017" s="216"/>
      <c r="C1017" s="217"/>
      <c r="D1017" s="207" t="s">
        <v>193</v>
      </c>
      <c r="E1017" s="218" t="s">
        <v>1</v>
      </c>
      <c r="F1017" s="219" t="s">
        <v>1078</v>
      </c>
      <c r="G1017" s="217"/>
      <c r="H1017" s="220">
        <v>1.5</v>
      </c>
      <c r="I1017" s="221"/>
      <c r="J1017" s="217"/>
      <c r="K1017" s="217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193</v>
      </c>
      <c r="AU1017" s="226" t="s">
        <v>84</v>
      </c>
      <c r="AV1017" s="14" t="s">
        <v>84</v>
      </c>
      <c r="AW1017" s="14" t="s">
        <v>31</v>
      </c>
      <c r="AX1017" s="14" t="s">
        <v>75</v>
      </c>
      <c r="AY1017" s="226" t="s">
        <v>184</v>
      </c>
    </row>
    <row r="1018" spans="1:65" s="14" customFormat="1" ht="11.25">
      <c r="B1018" s="216"/>
      <c r="C1018" s="217"/>
      <c r="D1018" s="207" t="s">
        <v>193</v>
      </c>
      <c r="E1018" s="218" t="s">
        <v>1</v>
      </c>
      <c r="F1018" s="219" t="s">
        <v>1079</v>
      </c>
      <c r="G1018" s="217"/>
      <c r="H1018" s="220">
        <v>2.7879999999999998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193</v>
      </c>
      <c r="AU1018" s="226" t="s">
        <v>84</v>
      </c>
      <c r="AV1018" s="14" t="s">
        <v>84</v>
      </c>
      <c r="AW1018" s="14" t="s">
        <v>31</v>
      </c>
      <c r="AX1018" s="14" t="s">
        <v>75</v>
      </c>
      <c r="AY1018" s="226" t="s">
        <v>184</v>
      </c>
    </row>
    <row r="1019" spans="1:65" s="14" customFormat="1" ht="11.25">
      <c r="B1019" s="216"/>
      <c r="C1019" s="217"/>
      <c r="D1019" s="207" t="s">
        <v>193</v>
      </c>
      <c r="E1019" s="218" t="s">
        <v>1</v>
      </c>
      <c r="F1019" s="219" t="s">
        <v>1080</v>
      </c>
      <c r="G1019" s="217"/>
      <c r="H1019" s="220">
        <v>1.7</v>
      </c>
      <c r="I1019" s="221"/>
      <c r="J1019" s="217"/>
      <c r="K1019" s="217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193</v>
      </c>
      <c r="AU1019" s="226" t="s">
        <v>84</v>
      </c>
      <c r="AV1019" s="14" t="s">
        <v>84</v>
      </c>
      <c r="AW1019" s="14" t="s">
        <v>31</v>
      </c>
      <c r="AX1019" s="14" t="s">
        <v>75</v>
      </c>
      <c r="AY1019" s="226" t="s">
        <v>184</v>
      </c>
    </row>
    <row r="1020" spans="1:65" s="14" customFormat="1" ht="11.25">
      <c r="B1020" s="216"/>
      <c r="C1020" s="217"/>
      <c r="D1020" s="207" t="s">
        <v>193</v>
      </c>
      <c r="E1020" s="218" t="s">
        <v>1</v>
      </c>
      <c r="F1020" s="219" t="s">
        <v>1081</v>
      </c>
      <c r="G1020" s="217"/>
      <c r="H1020" s="220">
        <v>1.5049999999999999</v>
      </c>
      <c r="I1020" s="221"/>
      <c r="J1020" s="217"/>
      <c r="K1020" s="217"/>
      <c r="L1020" s="222"/>
      <c r="M1020" s="223"/>
      <c r="N1020" s="224"/>
      <c r="O1020" s="224"/>
      <c r="P1020" s="224"/>
      <c r="Q1020" s="224"/>
      <c r="R1020" s="224"/>
      <c r="S1020" s="224"/>
      <c r="T1020" s="225"/>
      <c r="AT1020" s="226" t="s">
        <v>193</v>
      </c>
      <c r="AU1020" s="226" t="s">
        <v>84</v>
      </c>
      <c r="AV1020" s="14" t="s">
        <v>84</v>
      </c>
      <c r="AW1020" s="14" t="s">
        <v>31</v>
      </c>
      <c r="AX1020" s="14" t="s">
        <v>75</v>
      </c>
      <c r="AY1020" s="226" t="s">
        <v>184</v>
      </c>
    </row>
    <row r="1021" spans="1:65" s="14" customFormat="1" ht="11.25">
      <c r="B1021" s="216"/>
      <c r="C1021" s="217"/>
      <c r="D1021" s="207" t="s">
        <v>193</v>
      </c>
      <c r="E1021" s="218" t="s">
        <v>1</v>
      </c>
      <c r="F1021" s="219" t="s">
        <v>1082</v>
      </c>
      <c r="G1021" s="217"/>
      <c r="H1021" s="220">
        <v>1.605</v>
      </c>
      <c r="I1021" s="221"/>
      <c r="J1021" s="217"/>
      <c r="K1021" s="217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193</v>
      </c>
      <c r="AU1021" s="226" t="s">
        <v>84</v>
      </c>
      <c r="AV1021" s="14" t="s">
        <v>84</v>
      </c>
      <c r="AW1021" s="14" t="s">
        <v>31</v>
      </c>
      <c r="AX1021" s="14" t="s">
        <v>75</v>
      </c>
      <c r="AY1021" s="226" t="s">
        <v>184</v>
      </c>
    </row>
    <row r="1022" spans="1:65" s="14" customFormat="1" ht="11.25">
      <c r="B1022" s="216"/>
      <c r="C1022" s="217"/>
      <c r="D1022" s="207" t="s">
        <v>193</v>
      </c>
      <c r="E1022" s="218" t="s">
        <v>1</v>
      </c>
      <c r="F1022" s="219" t="s">
        <v>1083</v>
      </c>
      <c r="G1022" s="217"/>
      <c r="H1022" s="220">
        <v>1.405</v>
      </c>
      <c r="I1022" s="221"/>
      <c r="J1022" s="217"/>
      <c r="K1022" s="217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193</v>
      </c>
      <c r="AU1022" s="226" t="s">
        <v>84</v>
      </c>
      <c r="AV1022" s="14" t="s">
        <v>84</v>
      </c>
      <c r="AW1022" s="14" t="s">
        <v>31</v>
      </c>
      <c r="AX1022" s="14" t="s">
        <v>75</v>
      </c>
      <c r="AY1022" s="226" t="s">
        <v>184</v>
      </c>
    </row>
    <row r="1023" spans="1:65" s="14" customFormat="1" ht="11.25">
      <c r="B1023" s="216"/>
      <c r="C1023" s="217"/>
      <c r="D1023" s="207" t="s">
        <v>193</v>
      </c>
      <c r="E1023" s="218" t="s">
        <v>1</v>
      </c>
      <c r="F1023" s="219" t="s">
        <v>1084</v>
      </c>
      <c r="G1023" s="217"/>
      <c r="H1023" s="220">
        <v>1.405</v>
      </c>
      <c r="I1023" s="221"/>
      <c r="J1023" s="217"/>
      <c r="K1023" s="217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193</v>
      </c>
      <c r="AU1023" s="226" t="s">
        <v>84</v>
      </c>
      <c r="AV1023" s="14" t="s">
        <v>84</v>
      </c>
      <c r="AW1023" s="14" t="s">
        <v>31</v>
      </c>
      <c r="AX1023" s="14" t="s">
        <v>75</v>
      </c>
      <c r="AY1023" s="226" t="s">
        <v>184</v>
      </c>
    </row>
    <row r="1024" spans="1:65" s="14" customFormat="1" ht="11.25">
      <c r="B1024" s="216"/>
      <c r="C1024" s="217"/>
      <c r="D1024" s="207" t="s">
        <v>193</v>
      </c>
      <c r="E1024" s="218" t="s">
        <v>1</v>
      </c>
      <c r="F1024" s="219" t="s">
        <v>1085</v>
      </c>
      <c r="G1024" s="217"/>
      <c r="H1024" s="220">
        <v>2.7879999999999998</v>
      </c>
      <c r="I1024" s="221"/>
      <c r="J1024" s="217"/>
      <c r="K1024" s="217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193</v>
      </c>
      <c r="AU1024" s="226" t="s">
        <v>84</v>
      </c>
      <c r="AV1024" s="14" t="s">
        <v>84</v>
      </c>
      <c r="AW1024" s="14" t="s">
        <v>31</v>
      </c>
      <c r="AX1024" s="14" t="s">
        <v>75</v>
      </c>
      <c r="AY1024" s="226" t="s">
        <v>184</v>
      </c>
    </row>
    <row r="1025" spans="2:51" s="14" customFormat="1" ht="11.25">
      <c r="B1025" s="216"/>
      <c r="C1025" s="217"/>
      <c r="D1025" s="207" t="s">
        <v>193</v>
      </c>
      <c r="E1025" s="218" t="s">
        <v>1</v>
      </c>
      <c r="F1025" s="219" t="s">
        <v>1086</v>
      </c>
      <c r="G1025" s="217"/>
      <c r="H1025" s="220">
        <v>1.7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193</v>
      </c>
      <c r="AU1025" s="226" t="s">
        <v>84</v>
      </c>
      <c r="AV1025" s="14" t="s">
        <v>84</v>
      </c>
      <c r="AW1025" s="14" t="s">
        <v>31</v>
      </c>
      <c r="AX1025" s="14" t="s">
        <v>75</v>
      </c>
      <c r="AY1025" s="226" t="s">
        <v>184</v>
      </c>
    </row>
    <row r="1026" spans="2:51" s="14" customFormat="1" ht="11.25">
      <c r="B1026" s="216"/>
      <c r="C1026" s="217"/>
      <c r="D1026" s="207" t="s">
        <v>193</v>
      </c>
      <c r="E1026" s="218" t="s">
        <v>1</v>
      </c>
      <c r="F1026" s="219" t="s">
        <v>1087</v>
      </c>
      <c r="G1026" s="217"/>
      <c r="H1026" s="220">
        <v>1.8879999999999999</v>
      </c>
      <c r="I1026" s="221"/>
      <c r="J1026" s="217"/>
      <c r="K1026" s="217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193</v>
      </c>
      <c r="AU1026" s="226" t="s">
        <v>84</v>
      </c>
      <c r="AV1026" s="14" t="s">
        <v>84</v>
      </c>
      <c r="AW1026" s="14" t="s">
        <v>31</v>
      </c>
      <c r="AX1026" s="14" t="s">
        <v>75</v>
      </c>
      <c r="AY1026" s="226" t="s">
        <v>184</v>
      </c>
    </row>
    <row r="1027" spans="2:51" s="14" customFormat="1" ht="11.25">
      <c r="B1027" s="216"/>
      <c r="C1027" s="217"/>
      <c r="D1027" s="207" t="s">
        <v>193</v>
      </c>
      <c r="E1027" s="218" t="s">
        <v>1</v>
      </c>
      <c r="F1027" s="219" t="s">
        <v>1088</v>
      </c>
      <c r="G1027" s="217"/>
      <c r="H1027" s="220">
        <v>1.5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193</v>
      </c>
      <c r="AU1027" s="226" t="s">
        <v>84</v>
      </c>
      <c r="AV1027" s="14" t="s">
        <v>84</v>
      </c>
      <c r="AW1027" s="14" t="s">
        <v>31</v>
      </c>
      <c r="AX1027" s="14" t="s">
        <v>75</v>
      </c>
      <c r="AY1027" s="226" t="s">
        <v>184</v>
      </c>
    </row>
    <row r="1028" spans="2:51" s="14" customFormat="1" ht="11.25">
      <c r="B1028" s="216"/>
      <c r="C1028" s="217"/>
      <c r="D1028" s="207" t="s">
        <v>193</v>
      </c>
      <c r="E1028" s="218" t="s">
        <v>1</v>
      </c>
      <c r="F1028" s="219" t="s">
        <v>1089</v>
      </c>
      <c r="G1028" s="217"/>
      <c r="H1028" s="220">
        <v>2.3050000000000002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193</v>
      </c>
      <c r="AU1028" s="226" t="s">
        <v>84</v>
      </c>
      <c r="AV1028" s="14" t="s">
        <v>84</v>
      </c>
      <c r="AW1028" s="14" t="s">
        <v>31</v>
      </c>
      <c r="AX1028" s="14" t="s">
        <v>75</v>
      </c>
      <c r="AY1028" s="226" t="s">
        <v>184</v>
      </c>
    </row>
    <row r="1029" spans="2:51" s="13" customFormat="1" ht="11.25">
      <c r="B1029" s="205"/>
      <c r="C1029" s="206"/>
      <c r="D1029" s="207" t="s">
        <v>193</v>
      </c>
      <c r="E1029" s="208" t="s">
        <v>1</v>
      </c>
      <c r="F1029" s="209" t="s">
        <v>195</v>
      </c>
      <c r="G1029" s="206"/>
      <c r="H1029" s="208" t="s">
        <v>1</v>
      </c>
      <c r="I1029" s="210"/>
      <c r="J1029" s="206"/>
      <c r="K1029" s="206"/>
      <c r="L1029" s="211"/>
      <c r="M1029" s="212"/>
      <c r="N1029" s="213"/>
      <c r="O1029" s="213"/>
      <c r="P1029" s="213"/>
      <c r="Q1029" s="213"/>
      <c r="R1029" s="213"/>
      <c r="S1029" s="213"/>
      <c r="T1029" s="214"/>
      <c r="AT1029" s="215" t="s">
        <v>193</v>
      </c>
      <c r="AU1029" s="215" t="s">
        <v>84</v>
      </c>
      <c r="AV1029" s="13" t="s">
        <v>82</v>
      </c>
      <c r="AW1029" s="13" t="s">
        <v>31</v>
      </c>
      <c r="AX1029" s="13" t="s">
        <v>75</v>
      </c>
      <c r="AY1029" s="215" t="s">
        <v>184</v>
      </c>
    </row>
    <row r="1030" spans="2:51" s="13" customFormat="1" ht="11.25">
      <c r="B1030" s="205"/>
      <c r="C1030" s="206"/>
      <c r="D1030" s="207" t="s">
        <v>193</v>
      </c>
      <c r="E1030" s="208" t="s">
        <v>1</v>
      </c>
      <c r="F1030" s="209" t="s">
        <v>697</v>
      </c>
      <c r="G1030" s="206"/>
      <c r="H1030" s="208" t="s">
        <v>1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193</v>
      </c>
      <c r="AU1030" s="215" t="s">
        <v>84</v>
      </c>
      <c r="AV1030" s="13" t="s">
        <v>82</v>
      </c>
      <c r="AW1030" s="13" t="s">
        <v>31</v>
      </c>
      <c r="AX1030" s="13" t="s">
        <v>75</v>
      </c>
      <c r="AY1030" s="215" t="s">
        <v>184</v>
      </c>
    </row>
    <row r="1031" spans="2:51" s="14" customFormat="1" ht="11.25">
      <c r="B1031" s="216"/>
      <c r="C1031" s="217"/>
      <c r="D1031" s="207" t="s">
        <v>193</v>
      </c>
      <c r="E1031" s="218" t="s">
        <v>1</v>
      </c>
      <c r="F1031" s="219" t="s">
        <v>976</v>
      </c>
      <c r="G1031" s="217"/>
      <c r="H1031" s="220">
        <v>4.0999999999999996</v>
      </c>
      <c r="I1031" s="221"/>
      <c r="J1031" s="217"/>
      <c r="K1031" s="217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193</v>
      </c>
      <c r="AU1031" s="226" t="s">
        <v>84</v>
      </c>
      <c r="AV1031" s="14" t="s">
        <v>84</v>
      </c>
      <c r="AW1031" s="14" t="s">
        <v>31</v>
      </c>
      <c r="AX1031" s="14" t="s">
        <v>75</v>
      </c>
      <c r="AY1031" s="226" t="s">
        <v>184</v>
      </c>
    </row>
    <row r="1032" spans="2:51" s="14" customFormat="1" ht="11.25">
      <c r="B1032" s="216"/>
      <c r="C1032" s="217"/>
      <c r="D1032" s="207" t="s">
        <v>193</v>
      </c>
      <c r="E1032" s="218" t="s">
        <v>1</v>
      </c>
      <c r="F1032" s="219" t="s">
        <v>977</v>
      </c>
      <c r="G1032" s="217"/>
      <c r="H1032" s="220">
        <v>4.0999999999999996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193</v>
      </c>
      <c r="AU1032" s="226" t="s">
        <v>84</v>
      </c>
      <c r="AV1032" s="14" t="s">
        <v>84</v>
      </c>
      <c r="AW1032" s="14" t="s">
        <v>31</v>
      </c>
      <c r="AX1032" s="14" t="s">
        <v>75</v>
      </c>
      <c r="AY1032" s="226" t="s">
        <v>184</v>
      </c>
    </row>
    <row r="1033" spans="2:51" s="14" customFormat="1" ht="11.25">
      <c r="B1033" s="216"/>
      <c r="C1033" s="217"/>
      <c r="D1033" s="207" t="s">
        <v>193</v>
      </c>
      <c r="E1033" s="218" t="s">
        <v>1</v>
      </c>
      <c r="F1033" s="219" t="s">
        <v>978</v>
      </c>
      <c r="G1033" s="217"/>
      <c r="H1033" s="220">
        <v>2.67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193</v>
      </c>
      <c r="AU1033" s="226" t="s">
        <v>84</v>
      </c>
      <c r="AV1033" s="14" t="s">
        <v>84</v>
      </c>
      <c r="AW1033" s="14" t="s">
        <v>31</v>
      </c>
      <c r="AX1033" s="14" t="s">
        <v>75</v>
      </c>
      <c r="AY1033" s="226" t="s">
        <v>184</v>
      </c>
    </row>
    <row r="1034" spans="2:51" s="14" customFormat="1" ht="11.25">
      <c r="B1034" s="216"/>
      <c r="C1034" s="217"/>
      <c r="D1034" s="207" t="s">
        <v>193</v>
      </c>
      <c r="E1034" s="218" t="s">
        <v>1</v>
      </c>
      <c r="F1034" s="219" t="s">
        <v>979</v>
      </c>
      <c r="G1034" s="217"/>
      <c r="H1034" s="220">
        <v>3.7</v>
      </c>
      <c r="I1034" s="221"/>
      <c r="J1034" s="217"/>
      <c r="K1034" s="217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193</v>
      </c>
      <c r="AU1034" s="226" t="s">
        <v>84</v>
      </c>
      <c r="AV1034" s="14" t="s">
        <v>84</v>
      </c>
      <c r="AW1034" s="14" t="s">
        <v>31</v>
      </c>
      <c r="AX1034" s="14" t="s">
        <v>75</v>
      </c>
      <c r="AY1034" s="226" t="s">
        <v>184</v>
      </c>
    </row>
    <row r="1035" spans="2:51" s="14" customFormat="1" ht="11.25">
      <c r="B1035" s="216"/>
      <c r="C1035" s="217"/>
      <c r="D1035" s="207" t="s">
        <v>193</v>
      </c>
      <c r="E1035" s="218" t="s">
        <v>1</v>
      </c>
      <c r="F1035" s="219" t="s">
        <v>980</v>
      </c>
      <c r="G1035" s="217"/>
      <c r="H1035" s="220">
        <v>3.2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193</v>
      </c>
      <c r="AU1035" s="226" t="s">
        <v>84</v>
      </c>
      <c r="AV1035" s="14" t="s">
        <v>84</v>
      </c>
      <c r="AW1035" s="14" t="s">
        <v>31</v>
      </c>
      <c r="AX1035" s="14" t="s">
        <v>75</v>
      </c>
      <c r="AY1035" s="226" t="s">
        <v>184</v>
      </c>
    </row>
    <row r="1036" spans="2:51" s="14" customFormat="1" ht="11.25">
      <c r="B1036" s="216"/>
      <c r="C1036" s="217"/>
      <c r="D1036" s="207" t="s">
        <v>193</v>
      </c>
      <c r="E1036" s="218" t="s">
        <v>1</v>
      </c>
      <c r="F1036" s="219" t="s">
        <v>981</v>
      </c>
      <c r="G1036" s="217"/>
      <c r="H1036" s="220">
        <v>4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193</v>
      </c>
      <c r="AU1036" s="226" t="s">
        <v>84</v>
      </c>
      <c r="AV1036" s="14" t="s">
        <v>84</v>
      </c>
      <c r="AW1036" s="14" t="s">
        <v>31</v>
      </c>
      <c r="AX1036" s="14" t="s">
        <v>75</v>
      </c>
      <c r="AY1036" s="226" t="s">
        <v>184</v>
      </c>
    </row>
    <row r="1037" spans="2:51" s="14" customFormat="1" ht="11.25">
      <c r="B1037" s="216"/>
      <c r="C1037" s="217"/>
      <c r="D1037" s="207" t="s">
        <v>193</v>
      </c>
      <c r="E1037" s="218" t="s">
        <v>1</v>
      </c>
      <c r="F1037" s="219" t="s">
        <v>982</v>
      </c>
      <c r="G1037" s="217"/>
      <c r="H1037" s="220">
        <v>4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193</v>
      </c>
      <c r="AU1037" s="226" t="s">
        <v>84</v>
      </c>
      <c r="AV1037" s="14" t="s">
        <v>84</v>
      </c>
      <c r="AW1037" s="14" t="s">
        <v>31</v>
      </c>
      <c r="AX1037" s="14" t="s">
        <v>75</v>
      </c>
      <c r="AY1037" s="226" t="s">
        <v>184</v>
      </c>
    </row>
    <row r="1038" spans="2:51" s="14" customFormat="1" ht="11.25">
      <c r="B1038" s="216"/>
      <c r="C1038" s="217"/>
      <c r="D1038" s="207" t="s">
        <v>193</v>
      </c>
      <c r="E1038" s="218" t="s">
        <v>1</v>
      </c>
      <c r="F1038" s="219" t="s">
        <v>983</v>
      </c>
      <c r="G1038" s="217"/>
      <c r="H1038" s="220">
        <v>3.2879999999999998</v>
      </c>
      <c r="I1038" s="221"/>
      <c r="J1038" s="217"/>
      <c r="K1038" s="217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193</v>
      </c>
      <c r="AU1038" s="226" t="s">
        <v>84</v>
      </c>
      <c r="AV1038" s="14" t="s">
        <v>84</v>
      </c>
      <c r="AW1038" s="14" t="s">
        <v>31</v>
      </c>
      <c r="AX1038" s="14" t="s">
        <v>75</v>
      </c>
      <c r="AY1038" s="226" t="s">
        <v>184</v>
      </c>
    </row>
    <row r="1039" spans="2:51" s="14" customFormat="1" ht="11.25">
      <c r="B1039" s="216"/>
      <c r="C1039" s="217"/>
      <c r="D1039" s="207" t="s">
        <v>193</v>
      </c>
      <c r="E1039" s="218" t="s">
        <v>1</v>
      </c>
      <c r="F1039" s="219" t="s">
        <v>984</v>
      </c>
      <c r="G1039" s="217"/>
      <c r="H1039" s="220">
        <v>3.6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193</v>
      </c>
      <c r="AU1039" s="226" t="s">
        <v>84</v>
      </c>
      <c r="AV1039" s="14" t="s">
        <v>84</v>
      </c>
      <c r="AW1039" s="14" t="s">
        <v>31</v>
      </c>
      <c r="AX1039" s="14" t="s">
        <v>75</v>
      </c>
      <c r="AY1039" s="226" t="s">
        <v>184</v>
      </c>
    </row>
    <row r="1040" spans="2:51" s="14" customFormat="1" ht="11.25">
      <c r="B1040" s="216"/>
      <c r="C1040" s="217"/>
      <c r="D1040" s="207" t="s">
        <v>193</v>
      </c>
      <c r="E1040" s="218" t="s">
        <v>1</v>
      </c>
      <c r="F1040" s="219" t="s">
        <v>985</v>
      </c>
      <c r="G1040" s="217"/>
      <c r="H1040" s="220">
        <v>3.0049999999999999</v>
      </c>
      <c r="I1040" s="221"/>
      <c r="J1040" s="217"/>
      <c r="K1040" s="217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193</v>
      </c>
      <c r="AU1040" s="226" t="s">
        <v>84</v>
      </c>
      <c r="AV1040" s="14" t="s">
        <v>84</v>
      </c>
      <c r="AW1040" s="14" t="s">
        <v>31</v>
      </c>
      <c r="AX1040" s="14" t="s">
        <v>75</v>
      </c>
      <c r="AY1040" s="226" t="s">
        <v>184</v>
      </c>
    </row>
    <row r="1041" spans="1:65" s="14" customFormat="1" ht="11.25">
      <c r="B1041" s="216"/>
      <c r="C1041" s="217"/>
      <c r="D1041" s="207" t="s">
        <v>193</v>
      </c>
      <c r="E1041" s="218" t="s">
        <v>1</v>
      </c>
      <c r="F1041" s="219" t="s">
        <v>986</v>
      </c>
      <c r="G1041" s="217"/>
      <c r="H1041" s="220">
        <v>4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193</v>
      </c>
      <c r="AU1041" s="226" t="s">
        <v>84</v>
      </c>
      <c r="AV1041" s="14" t="s">
        <v>84</v>
      </c>
      <c r="AW1041" s="14" t="s">
        <v>31</v>
      </c>
      <c r="AX1041" s="14" t="s">
        <v>75</v>
      </c>
      <c r="AY1041" s="226" t="s">
        <v>184</v>
      </c>
    </row>
    <row r="1042" spans="1:65" s="14" customFormat="1" ht="11.25">
      <c r="B1042" s="216"/>
      <c r="C1042" s="217"/>
      <c r="D1042" s="207" t="s">
        <v>193</v>
      </c>
      <c r="E1042" s="218" t="s">
        <v>1</v>
      </c>
      <c r="F1042" s="219" t="s">
        <v>987</v>
      </c>
      <c r="G1042" s="217"/>
      <c r="H1042" s="220">
        <v>4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193</v>
      </c>
      <c r="AU1042" s="226" t="s">
        <v>84</v>
      </c>
      <c r="AV1042" s="14" t="s">
        <v>84</v>
      </c>
      <c r="AW1042" s="14" t="s">
        <v>31</v>
      </c>
      <c r="AX1042" s="14" t="s">
        <v>75</v>
      </c>
      <c r="AY1042" s="226" t="s">
        <v>184</v>
      </c>
    </row>
    <row r="1043" spans="1:65" s="13" customFormat="1" ht="11.25">
      <c r="B1043" s="205"/>
      <c r="C1043" s="206"/>
      <c r="D1043" s="207" t="s">
        <v>193</v>
      </c>
      <c r="E1043" s="208" t="s">
        <v>1</v>
      </c>
      <c r="F1043" s="209" t="s">
        <v>195</v>
      </c>
      <c r="G1043" s="206"/>
      <c r="H1043" s="208" t="s">
        <v>1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193</v>
      </c>
      <c r="AU1043" s="215" t="s">
        <v>84</v>
      </c>
      <c r="AV1043" s="13" t="s">
        <v>82</v>
      </c>
      <c r="AW1043" s="13" t="s">
        <v>31</v>
      </c>
      <c r="AX1043" s="13" t="s">
        <v>75</v>
      </c>
      <c r="AY1043" s="215" t="s">
        <v>184</v>
      </c>
    </row>
    <row r="1044" spans="1:65" s="13" customFormat="1" ht="11.25">
      <c r="B1044" s="205"/>
      <c r="C1044" s="206"/>
      <c r="D1044" s="207" t="s">
        <v>193</v>
      </c>
      <c r="E1044" s="208" t="s">
        <v>1</v>
      </c>
      <c r="F1044" s="209" t="s">
        <v>710</v>
      </c>
      <c r="G1044" s="206"/>
      <c r="H1044" s="208" t="s">
        <v>1</v>
      </c>
      <c r="I1044" s="210"/>
      <c r="J1044" s="206"/>
      <c r="K1044" s="206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193</v>
      </c>
      <c r="AU1044" s="215" t="s">
        <v>84</v>
      </c>
      <c r="AV1044" s="13" t="s">
        <v>82</v>
      </c>
      <c r="AW1044" s="13" t="s">
        <v>31</v>
      </c>
      <c r="AX1044" s="13" t="s">
        <v>75</v>
      </c>
      <c r="AY1044" s="215" t="s">
        <v>184</v>
      </c>
    </row>
    <row r="1045" spans="1:65" s="14" customFormat="1" ht="11.25">
      <c r="B1045" s="216"/>
      <c r="C1045" s="217"/>
      <c r="D1045" s="207" t="s">
        <v>193</v>
      </c>
      <c r="E1045" s="218" t="s">
        <v>1</v>
      </c>
      <c r="F1045" s="219" t="s">
        <v>988</v>
      </c>
      <c r="G1045" s="217"/>
      <c r="H1045" s="220">
        <v>10.4</v>
      </c>
      <c r="I1045" s="221"/>
      <c r="J1045" s="217"/>
      <c r="K1045" s="217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193</v>
      </c>
      <c r="AU1045" s="226" t="s">
        <v>84</v>
      </c>
      <c r="AV1045" s="14" t="s">
        <v>84</v>
      </c>
      <c r="AW1045" s="14" t="s">
        <v>31</v>
      </c>
      <c r="AX1045" s="14" t="s">
        <v>75</v>
      </c>
      <c r="AY1045" s="226" t="s">
        <v>184</v>
      </c>
    </row>
    <row r="1046" spans="1:65" s="14" customFormat="1" ht="11.25">
      <c r="B1046" s="216"/>
      <c r="C1046" s="217"/>
      <c r="D1046" s="207" t="s">
        <v>193</v>
      </c>
      <c r="E1046" s="218" t="s">
        <v>1</v>
      </c>
      <c r="F1046" s="219" t="s">
        <v>989</v>
      </c>
      <c r="G1046" s="217"/>
      <c r="H1046" s="220">
        <v>10.9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193</v>
      </c>
      <c r="AU1046" s="226" t="s">
        <v>84</v>
      </c>
      <c r="AV1046" s="14" t="s">
        <v>84</v>
      </c>
      <c r="AW1046" s="14" t="s">
        <v>31</v>
      </c>
      <c r="AX1046" s="14" t="s">
        <v>75</v>
      </c>
      <c r="AY1046" s="226" t="s">
        <v>184</v>
      </c>
    </row>
    <row r="1047" spans="1:65" s="14" customFormat="1" ht="11.25">
      <c r="B1047" s="216"/>
      <c r="C1047" s="217"/>
      <c r="D1047" s="207" t="s">
        <v>193</v>
      </c>
      <c r="E1047" s="218" t="s">
        <v>1</v>
      </c>
      <c r="F1047" s="219" t="s">
        <v>990</v>
      </c>
      <c r="G1047" s="217"/>
      <c r="H1047" s="220">
        <v>13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193</v>
      </c>
      <c r="AU1047" s="226" t="s">
        <v>84</v>
      </c>
      <c r="AV1047" s="14" t="s">
        <v>84</v>
      </c>
      <c r="AW1047" s="14" t="s">
        <v>31</v>
      </c>
      <c r="AX1047" s="14" t="s">
        <v>75</v>
      </c>
      <c r="AY1047" s="226" t="s">
        <v>184</v>
      </c>
    </row>
    <row r="1048" spans="1:65" s="14" customFormat="1" ht="11.25">
      <c r="B1048" s="216"/>
      <c r="C1048" s="217"/>
      <c r="D1048" s="207" t="s">
        <v>193</v>
      </c>
      <c r="E1048" s="218" t="s">
        <v>1</v>
      </c>
      <c r="F1048" s="219" t="s">
        <v>991</v>
      </c>
      <c r="G1048" s="217"/>
      <c r="H1048" s="220">
        <v>13</v>
      </c>
      <c r="I1048" s="221"/>
      <c r="J1048" s="217"/>
      <c r="K1048" s="217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193</v>
      </c>
      <c r="AU1048" s="226" t="s">
        <v>84</v>
      </c>
      <c r="AV1048" s="14" t="s">
        <v>84</v>
      </c>
      <c r="AW1048" s="14" t="s">
        <v>31</v>
      </c>
      <c r="AX1048" s="14" t="s">
        <v>75</v>
      </c>
      <c r="AY1048" s="226" t="s">
        <v>184</v>
      </c>
    </row>
    <row r="1049" spans="1:65" s="14" customFormat="1" ht="11.25">
      <c r="B1049" s="216"/>
      <c r="C1049" s="217"/>
      <c r="D1049" s="207" t="s">
        <v>193</v>
      </c>
      <c r="E1049" s="217"/>
      <c r="F1049" s="219" t="s">
        <v>1090</v>
      </c>
      <c r="G1049" s="217"/>
      <c r="H1049" s="220">
        <v>126.245</v>
      </c>
      <c r="I1049" s="221"/>
      <c r="J1049" s="217"/>
      <c r="K1049" s="217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193</v>
      </c>
      <c r="AU1049" s="226" t="s">
        <v>84</v>
      </c>
      <c r="AV1049" s="14" t="s">
        <v>84</v>
      </c>
      <c r="AW1049" s="14" t="s">
        <v>4</v>
      </c>
      <c r="AX1049" s="14" t="s">
        <v>82</v>
      </c>
      <c r="AY1049" s="226" t="s">
        <v>184</v>
      </c>
    </row>
    <row r="1050" spans="1:65" s="2" customFormat="1" ht="24">
      <c r="A1050" s="34"/>
      <c r="B1050" s="35"/>
      <c r="C1050" s="227" t="s">
        <v>1091</v>
      </c>
      <c r="D1050" s="227" t="s">
        <v>592</v>
      </c>
      <c r="E1050" s="228" t="s">
        <v>1092</v>
      </c>
      <c r="F1050" s="229" t="s">
        <v>1093</v>
      </c>
      <c r="G1050" s="230" t="s">
        <v>122</v>
      </c>
      <c r="H1050" s="231">
        <v>653.12400000000002</v>
      </c>
      <c r="I1050" s="232"/>
      <c r="J1050" s="233">
        <f>ROUND(I1050*H1050,2)</f>
        <v>0</v>
      </c>
      <c r="K1050" s="229" t="s">
        <v>649</v>
      </c>
      <c r="L1050" s="234"/>
      <c r="M1050" s="235" t="s">
        <v>1</v>
      </c>
      <c r="N1050" s="236" t="s">
        <v>40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715</v>
      </c>
      <c r="AT1050" s="203" t="s">
        <v>592</v>
      </c>
      <c r="AU1050" s="203" t="s">
        <v>84</v>
      </c>
      <c r="AY1050" s="17" t="s">
        <v>184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82</v>
      </c>
      <c r="BK1050" s="204">
        <f>ROUND(I1050*H1050,2)</f>
        <v>0</v>
      </c>
      <c r="BL1050" s="17" t="s">
        <v>382</v>
      </c>
      <c r="BM1050" s="203" t="s">
        <v>1094</v>
      </c>
    </row>
    <row r="1051" spans="1:65" s="13" customFormat="1" ht="22.5">
      <c r="B1051" s="205"/>
      <c r="C1051" s="206"/>
      <c r="D1051" s="207" t="s">
        <v>193</v>
      </c>
      <c r="E1051" s="208" t="s">
        <v>1</v>
      </c>
      <c r="F1051" s="209" t="s">
        <v>194</v>
      </c>
      <c r="G1051" s="206"/>
      <c r="H1051" s="208" t="s">
        <v>1</v>
      </c>
      <c r="I1051" s="210"/>
      <c r="J1051" s="206"/>
      <c r="K1051" s="206"/>
      <c r="L1051" s="211"/>
      <c r="M1051" s="212"/>
      <c r="N1051" s="213"/>
      <c r="O1051" s="213"/>
      <c r="P1051" s="213"/>
      <c r="Q1051" s="213"/>
      <c r="R1051" s="213"/>
      <c r="S1051" s="213"/>
      <c r="T1051" s="214"/>
      <c r="AT1051" s="215" t="s">
        <v>193</v>
      </c>
      <c r="AU1051" s="215" t="s">
        <v>84</v>
      </c>
      <c r="AV1051" s="13" t="s">
        <v>82</v>
      </c>
      <c r="AW1051" s="13" t="s">
        <v>31</v>
      </c>
      <c r="AX1051" s="13" t="s">
        <v>75</v>
      </c>
      <c r="AY1051" s="215" t="s">
        <v>184</v>
      </c>
    </row>
    <row r="1052" spans="1:65" s="13" customFormat="1" ht="11.25">
      <c r="B1052" s="205"/>
      <c r="C1052" s="206"/>
      <c r="D1052" s="207" t="s">
        <v>193</v>
      </c>
      <c r="E1052" s="208" t="s">
        <v>1</v>
      </c>
      <c r="F1052" s="209" t="s">
        <v>195</v>
      </c>
      <c r="G1052" s="206"/>
      <c r="H1052" s="208" t="s">
        <v>1</v>
      </c>
      <c r="I1052" s="210"/>
      <c r="J1052" s="206"/>
      <c r="K1052" s="206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193</v>
      </c>
      <c r="AU1052" s="215" t="s">
        <v>84</v>
      </c>
      <c r="AV1052" s="13" t="s">
        <v>82</v>
      </c>
      <c r="AW1052" s="13" t="s">
        <v>31</v>
      </c>
      <c r="AX1052" s="13" t="s">
        <v>75</v>
      </c>
      <c r="AY1052" s="215" t="s">
        <v>184</v>
      </c>
    </row>
    <row r="1053" spans="1:65" s="13" customFormat="1" ht="11.25">
      <c r="B1053" s="205"/>
      <c r="C1053" s="206"/>
      <c r="D1053" s="207" t="s">
        <v>193</v>
      </c>
      <c r="E1053" s="208" t="s">
        <v>1</v>
      </c>
      <c r="F1053" s="209" t="s">
        <v>651</v>
      </c>
      <c r="G1053" s="206"/>
      <c r="H1053" s="208" t="s">
        <v>1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193</v>
      </c>
      <c r="AU1053" s="215" t="s">
        <v>84</v>
      </c>
      <c r="AV1053" s="13" t="s">
        <v>82</v>
      </c>
      <c r="AW1053" s="13" t="s">
        <v>31</v>
      </c>
      <c r="AX1053" s="13" t="s">
        <v>75</v>
      </c>
      <c r="AY1053" s="215" t="s">
        <v>184</v>
      </c>
    </row>
    <row r="1054" spans="1:65" s="14" customFormat="1" ht="11.25">
      <c r="B1054" s="216"/>
      <c r="C1054" s="217"/>
      <c r="D1054" s="207" t="s">
        <v>193</v>
      </c>
      <c r="E1054" s="218" t="s">
        <v>1</v>
      </c>
      <c r="F1054" s="219" t="s">
        <v>1095</v>
      </c>
      <c r="G1054" s="217"/>
      <c r="H1054" s="220">
        <v>56.36</v>
      </c>
      <c r="I1054" s="221"/>
      <c r="J1054" s="217"/>
      <c r="K1054" s="217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193</v>
      </c>
      <c r="AU1054" s="226" t="s">
        <v>84</v>
      </c>
      <c r="AV1054" s="14" t="s">
        <v>84</v>
      </c>
      <c r="AW1054" s="14" t="s">
        <v>31</v>
      </c>
      <c r="AX1054" s="14" t="s">
        <v>75</v>
      </c>
      <c r="AY1054" s="226" t="s">
        <v>184</v>
      </c>
    </row>
    <row r="1055" spans="1:65" s="14" customFormat="1" ht="11.25">
      <c r="B1055" s="216"/>
      <c r="C1055" s="217"/>
      <c r="D1055" s="207" t="s">
        <v>193</v>
      </c>
      <c r="E1055" s="218" t="s">
        <v>1</v>
      </c>
      <c r="F1055" s="219" t="s">
        <v>1096</v>
      </c>
      <c r="G1055" s="217"/>
      <c r="H1055" s="220">
        <v>74.56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193</v>
      </c>
      <c r="AU1055" s="226" t="s">
        <v>84</v>
      </c>
      <c r="AV1055" s="14" t="s">
        <v>84</v>
      </c>
      <c r="AW1055" s="14" t="s">
        <v>31</v>
      </c>
      <c r="AX1055" s="14" t="s">
        <v>75</v>
      </c>
      <c r="AY1055" s="226" t="s">
        <v>184</v>
      </c>
    </row>
    <row r="1056" spans="1:65" s="14" customFormat="1" ht="11.25">
      <c r="B1056" s="216"/>
      <c r="C1056" s="217"/>
      <c r="D1056" s="207" t="s">
        <v>193</v>
      </c>
      <c r="E1056" s="218" t="s">
        <v>1</v>
      </c>
      <c r="F1056" s="219" t="s">
        <v>1097</v>
      </c>
      <c r="G1056" s="217"/>
      <c r="H1056" s="220">
        <v>31.52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193</v>
      </c>
      <c r="AU1056" s="226" t="s">
        <v>84</v>
      </c>
      <c r="AV1056" s="14" t="s">
        <v>84</v>
      </c>
      <c r="AW1056" s="14" t="s">
        <v>31</v>
      </c>
      <c r="AX1056" s="14" t="s">
        <v>75</v>
      </c>
      <c r="AY1056" s="226" t="s">
        <v>184</v>
      </c>
    </row>
    <row r="1057" spans="2:51" s="14" customFormat="1" ht="11.25">
      <c r="B1057" s="216"/>
      <c r="C1057" s="217"/>
      <c r="D1057" s="207" t="s">
        <v>193</v>
      </c>
      <c r="E1057" s="218" t="s">
        <v>1</v>
      </c>
      <c r="F1057" s="219" t="s">
        <v>1098</v>
      </c>
      <c r="G1057" s="217"/>
      <c r="H1057" s="220">
        <v>14.805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193</v>
      </c>
      <c r="AU1057" s="226" t="s">
        <v>84</v>
      </c>
      <c r="AV1057" s="14" t="s">
        <v>84</v>
      </c>
      <c r="AW1057" s="14" t="s">
        <v>31</v>
      </c>
      <c r="AX1057" s="14" t="s">
        <v>75</v>
      </c>
      <c r="AY1057" s="226" t="s">
        <v>184</v>
      </c>
    </row>
    <row r="1058" spans="2:51" s="14" customFormat="1" ht="11.25">
      <c r="B1058" s="216"/>
      <c r="C1058" s="217"/>
      <c r="D1058" s="207" t="s">
        <v>193</v>
      </c>
      <c r="E1058" s="218" t="s">
        <v>1</v>
      </c>
      <c r="F1058" s="219" t="s">
        <v>1099</v>
      </c>
      <c r="G1058" s="217"/>
      <c r="H1058" s="220">
        <v>13.404999999999999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193</v>
      </c>
      <c r="AU1058" s="226" t="s">
        <v>84</v>
      </c>
      <c r="AV1058" s="14" t="s">
        <v>84</v>
      </c>
      <c r="AW1058" s="14" t="s">
        <v>31</v>
      </c>
      <c r="AX1058" s="14" t="s">
        <v>75</v>
      </c>
      <c r="AY1058" s="226" t="s">
        <v>184</v>
      </c>
    </row>
    <row r="1059" spans="2:51" s="14" customFormat="1" ht="11.25">
      <c r="B1059" s="216"/>
      <c r="C1059" s="217"/>
      <c r="D1059" s="207" t="s">
        <v>193</v>
      </c>
      <c r="E1059" s="218" t="s">
        <v>1</v>
      </c>
      <c r="F1059" s="219" t="s">
        <v>1100</v>
      </c>
      <c r="G1059" s="217"/>
      <c r="H1059" s="220">
        <v>27.3</v>
      </c>
      <c r="I1059" s="221"/>
      <c r="J1059" s="217"/>
      <c r="K1059" s="217"/>
      <c r="L1059" s="222"/>
      <c r="M1059" s="223"/>
      <c r="N1059" s="224"/>
      <c r="O1059" s="224"/>
      <c r="P1059" s="224"/>
      <c r="Q1059" s="224"/>
      <c r="R1059" s="224"/>
      <c r="S1059" s="224"/>
      <c r="T1059" s="225"/>
      <c r="AT1059" s="226" t="s">
        <v>193</v>
      </c>
      <c r="AU1059" s="226" t="s">
        <v>84</v>
      </c>
      <c r="AV1059" s="14" t="s">
        <v>84</v>
      </c>
      <c r="AW1059" s="14" t="s">
        <v>31</v>
      </c>
      <c r="AX1059" s="14" t="s">
        <v>75</v>
      </c>
      <c r="AY1059" s="226" t="s">
        <v>184</v>
      </c>
    </row>
    <row r="1060" spans="2:51" s="14" customFormat="1" ht="11.25">
      <c r="B1060" s="216"/>
      <c r="C1060" s="217"/>
      <c r="D1060" s="207" t="s">
        <v>193</v>
      </c>
      <c r="E1060" s="218" t="s">
        <v>1</v>
      </c>
      <c r="F1060" s="219" t="s">
        <v>1101</v>
      </c>
      <c r="G1060" s="217"/>
      <c r="H1060" s="220">
        <v>4.3730000000000002</v>
      </c>
      <c r="I1060" s="221"/>
      <c r="J1060" s="217"/>
      <c r="K1060" s="217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193</v>
      </c>
      <c r="AU1060" s="226" t="s">
        <v>84</v>
      </c>
      <c r="AV1060" s="14" t="s">
        <v>84</v>
      </c>
      <c r="AW1060" s="14" t="s">
        <v>31</v>
      </c>
      <c r="AX1060" s="14" t="s">
        <v>75</v>
      </c>
      <c r="AY1060" s="226" t="s">
        <v>184</v>
      </c>
    </row>
    <row r="1061" spans="2:51" s="14" customFormat="1" ht="11.25">
      <c r="B1061" s="216"/>
      <c r="C1061" s="217"/>
      <c r="D1061" s="207" t="s">
        <v>193</v>
      </c>
      <c r="E1061" s="218" t="s">
        <v>1</v>
      </c>
      <c r="F1061" s="219" t="s">
        <v>1102</v>
      </c>
      <c r="G1061" s="217"/>
      <c r="H1061" s="220">
        <v>20.2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193</v>
      </c>
      <c r="AU1061" s="226" t="s">
        <v>84</v>
      </c>
      <c r="AV1061" s="14" t="s">
        <v>84</v>
      </c>
      <c r="AW1061" s="14" t="s">
        <v>31</v>
      </c>
      <c r="AX1061" s="14" t="s">
        <v>75</v>
      </c>
      <c r="AY1061" s="226" t="s">
        <v>184</v>
      </c>
    </row>
    <row r="1062" spans="2:51" s="14" customFormat="1" ht="11.25">
      <c r="B1062" s="216"/>
      <c r="C1062" s="217"/>
      <c r="D1062" s="207" t="s">
        <v>193</v>
      </c>
      <c r="E1062" s="218" t="s">
        <v>1</v>
      </c>
      <c r="F1062" s="219" t="s">
        <v>1103</v>
      </c>
      <c r="G1062" s="217"/>
      <c r="H1062" s="220">
        <v>3.855</v>
      </c>
      <c r="I1062" s="221"/>
      <c r="J1062" s="217"/>
      <c r="K1062" s="217"/>
      <c r="L1062" s="222"/>
      <c r="M1062" s="223"/>
      <c r="N1062" s="224"/>
      <c r="O1062" s="224"/>
      <c r="P1062" s="224"/>
      <c r="Q1062" s="224"/>
      <c r="R1062" s="224"/>
      <c r="S1062" s="224"/>
      <c r="T1062" s="225"/>
      <c r="AT1062" s="226" t="s">
        <v>193</v>
      </c>
      <c r="AU1062" s="226" t="s">
        <v>84</v>
      </c>
      <c r="AV1062" s="14" t="s">
        <v>84</v>
      </c>
      <c r="AW1062" s="14" t="s">
        <v>31</v>
      </c>
      <c r="AX1062" s="14" t="s">
        <v>75</v>
      </c>
      <c r="AY1062" s="226" t="s">
        <v>184</v>
      </c>
    </row>
    <row r="1063" spans="2:51" s="14" customFormat="1" ht="11.25">
      <c r="B1063" s="216"/>
      <c r="C1063" s="217"/>
      <c r="D1063" s="207" t="s">
        <v>193</v>
      </c>
      <c r="E1063" s="218" t="s">
        <v>1</v>
      </c>
      <c r="F1063" s="219" t="s">
        <v>1104</v>
      </c>
      <c r="G1063" s="217"/>
      <c r="H1063" s="220">
        <v>23.8</v>
      </c>
      <c r="I1063" s="221"/>
      <c r="J1063" s="217"/>
      <c r="K1063" s="217"/>
      <c r="L1063" s="222"/>
      <c r="M1063" s="223"/>
      <c r="N1063" s="224"/>
      <c r="O1063" s="224"/>
      <c r="P1063" s="224"/>
      <c r="Q1063" s="224"/>
      <c r="R1063" s="224"/>
      <c r="S1063" s="224"/>
      <c r="T1063" s="225"/>
      <c r="AT1063" s="226" t="s">
        <v>193</v>
      </c>
      <c r="AU1063" s="226" t="s">
        <v>84</v>
      </c>
      <c r="AV1063" s="14" t="s">
        <v>84</v>
      </c>
      <c r="AW1063" s="14" t="s">
        <v>31</v>
      </c>
      <c r="AX1063" s="14" t="s">
        <v>75</v>
      </c>
      <c r="AY1063" s="226" t="s">
        <v>184</v>
      </c>
    </row>
    <row r="1064" spans="2:51" s="14" customFormat="1" ht="11.25">
      <c r="B1064" s="216"/>
      <c r="C1064" s="217"/>
      <c r="D1064" s="207" t="s">
        <v>193</v>
      </c>
      <c r="E1064" s="218" t="s">
        <v>1</v>
      </c>
      <c r="F1064" s="219" t="s">
        <v>1105</v>
      </c>
      <c r="G1064" s="217"/>
      <c r="H1064" s="220">
        <v>4.2549999999999999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193</v>
      </c>
      <c r="AU1064" s="226" t="s">
        <v>84</v>
      </c>
      <c r="AV1064" s="14" t="s">
        <v>84</v>
      </c>
      <c r="AW1064" s="14" t="s">
        <v>31</v>
      </c>
      <c r="AX1064" s="14" t="s">
        <v>75</v>
      </c>
      <c r="AY1064" s="226" t="s">
        <v>184</v>
      </c>
    </row>
    <row r="1065" spans="2:51" s="14" customFormat="1" ht="11.25">
      <c r="B1065" s="216"/>
      <c r="C1065" s="217"/>
      <c r="D1065" s="207" t="s">
        <v>193</v>
      </c>
      <c r="E1065" s="218" t="s">
        <v>1</v>
      </c>
      <c r="F1065" s="219" t="s">
        <v>1106</v>
      </c>
      <c r="G1065" s="217"/>
      <c r="H1065" s="220">
        <v>28.8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193</v>
      </c>
      <c r="AU1065" s="226" t="s">
        <v>84</v>
      </c>
      <c r="AV1065" s="14" t="s">
        <v>84</v>
      </c>
      <c r="AW1065" s="14" t="s">
        <v>31</v>
      </c>
      <c r="AX1065" s="14" t="s">
        <v>75</v>
      </c>
      <c r="AY1065" s="226" t="s">
        <v>184</v>
      </c>
    </row>
    <row r="1066" spans="2:51" s="14" customFormat="1" ht="11.25">
      <c r="B1066" s="216"/>
      <c r="C1066" s="217"/>
      <c r="D1066" s="207" t="s">
        <v>193</v>
      </c>
      <c r="E1066" s="218" t="s">
        <v>1</v>
      </c>
      <c r="F1066" s="219" t="s">
        <v>1107</v>
      </c>
      <c r="G1066" s="217"/>
      <c r="H1066" s="220">
        <v>15.52</v>
      </c>
      <c r="I1066" s="221"/>
      <c r="J1066" s="217"/>
      <c r="K1066" s="217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193</v>
      </c>
      <c r="AU1066" s="226" t="s">
        <v>84</v>
      </c>
      <c r="AV1066" s="14" t="s">
        <v>84</v>
      </c>
      <c r="AW1066" s="14" t="s">
        <v>31</v>
      </c>
      <c r="AX1066" s="14" t="s">
        <v>75</v>
      </c>
      <c r="AY1066" s="226" t="s">
        <v>184</v>
      </c>
    </row>
    <row r="1067" spans="2:51" s="14" customFormat="1" ht="11.25">
      <c r="B1067" s="216"/>
      <c r="C1067" s="217"/>
      <c r="D1067" s="207" t="s">
        <v>193</v>
      </c>
      <c r="E1067" s="218" t="s">
        <v>1</v>
      </c>
      <c r="F1067" s="219" t="s">
        <v>1108</v>
      </c>
      <c r="G1067" s="217"/>
      <c r="H1067" s="220">
        <v>15.32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193</v>
      </c>
      <c r="AU1067" s="226" t="s">
        <v>84</v>
      </c>
      <c r="AV1067" s="14" t="s">
        <v>84</v>
      </c>
      <c r="AW1067" s="14" t="s">
        <v>31</v>
      </c>
      <c r="AX1067" s="14" t="s">
        <v>75</v>
      </c>
      <c r="AY1067" s="226" t="s">
        <v>184</v>
      </c>
    </row>
    <row r="1068" spans="2:51" s="14" customFormat="1" ht="11.25">
      <c r="B1068" s="216"/>
      <c r="C1068" s="217"/>
      <c r="D1068" s="207" t="s">
        <v>193</v>
      </c>
      <c r="E1068" s="218" t="s">
        <v>1</v>
      </c>
      <c r="F1068" s="219" t="s">
        <v>1109</v>
      </c>
      <c r="G1068" s="217"/>
      <c r="H1068" s="220">
        <v>31.52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193</v>
      </c>
      <c r="AU1068" s="226" t="s">
        <v>84</v>
      </c>
      <c r="AV1068" s="14" t="s">
        <v>84</v>
      </c>
      <c r="AW1068" s="14" t="s">
        <v>31</v>
      </c>
      <c r="AX1068" s="14" t="s">
        <v>75</v>
      </c>
      <c r="AY1068" s="226" t="s">
        <v>184</v>
      </c>
    </row>
    <row r="1069" spans="2:51" s="14" customFormat="1" ht="11.25">
      <c r="B1069" s="216"/>
      <c r="C1069" s="217"/>
      <c r="D1069" s="207" t="s">
        <v>193</v>
      </c>
      <c r="E1069" s="218" t="s">
        <v>1</v>
      </c>
      <c r="F1069" s="219" t="s">
        <v>1110</v>
      </c>
      <c r="G1069" s="217"/>
      <c r="H1069" s="220">
        <v>31.72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193</v>
      </c>
      <c r="AU1069" s="226" t="s">
        <v>84</v>
      </c>
      <c r="AV1069" s="14" t="s">
        <v>84</v>
      </c>
      <c r="AW1069" s="14" t="s">
        <v>31</v>
      </c>
      <c r="AX1069" s="14" t="s">
        <v>75</v>
      </c>
      <c r="AY1069" s="226" t="s">
        <v>184</v>
      </c>
    </row>
    <row r="1070" spans="2:51" s="14" customFormat="1" ht="11.25">
      <c r="B1070" s="216"/>
      <c r="C1070" s="217"/>
      <c r="D1070" s="207" t="s">
        <v>193</v>
      </c>
      <c r="E1070" s="218" t="s">
        <v>1</v>
      </c>
      <c r="F1070" s="219" t="s">
        <v>1111</v>
      </c>
      <c r="G1070" s="217"/>
      <c r="H1070" s="220">
        <v>4.2549999999999999</v>
      </c>
      <c r="I1070" s="221"/>
      <c r="J1070" s="217"/>
      <c r="K1070" s="217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193</v>
      </c>
      <c r="AU1070" s="226" t="s">
        <v>84</v>
      </c>
      <c r="AV1070" s="14" t="s">
        <v>84</v>
      </c>
      <c r="AW1070" s="14" t="s">
        <v>31</v>
      </c>
      <c r="AX1070" s="14" t="s">
        <v>75</v>
      </c>
      <c r="AY1070" s="226" t="s">
        <v>184</v>
      </c>
    </row>
    <row r="1071" spans="2:51" s="14" customFormat="1" ht="11.25">
      <c r="B1071" s="216"/>
      <c r="C1071" s="217"/>
      <c r="D1071" s="207" t="s">
        <v>193</v>
      </c>
      <c r="E1071" s="218" t="s">
        <v>1</v>
      </c>
      <c r="F1071" s="219" t="s">
        <v>1112</v>
      </c>
      <c r="G1071" s="217"/>
      <c r="H1071" s="220">
        <v>28.8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193</v>
      </c>
      <c r="AU1071" s="226" t="s">
        <v>84</v>
      </c>
      <c r="AV1071" s="14" t="s">
        <v>84</v>
      </c>
      <c r="AW1071" s="14" t="s">
        <v>31</v>
      </c>
      <c r="AX1071" s="14" t="s">
        <v>75</v>
      </c>
      <c r="AY1071" s="226" t="s">
        <v>184</v>
      </c>
    </row>
    <row r="1072" spans="2:51" s="14" customFormat="1" ht="11.25">
      <c r="B1072" s="216"/>
      <c r="C1072" s="217"/>
      <c r="D1072" s="207" t="s">
        <v>193</v>
      </c>
      <c r="E1072" s="218" t="s">
        <v>1</v>
      </c>
      <c r="F1072" s="219" t="s">
        <v>1113</v>
      </c>
      <c r="G1072" s="217"/>
      <c r="H1072" s="220">
        <v>3.68</v>
      </c>
      <c r="I1072" s="221"/>
      <c r="J1072" s="217"/>
      <c r="K1072" s="217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193</v>
      </c>
      <c r="AU1072" s="226" t="s">
        <v>84</v>
      </c>
      <c r="AV1072" s="14" t="s">
        <v>84</v>
      </c>
      <c r="AW1072" s="14" t="s">
        <v>31</v>
      </c>
      <c r="AX1072" s="14" t="s">
        <v>75</v>
      </c>
      <c r="AY1072" s="226" t="s">
        <v>184</v>
      </c>
    </row>
    <row r="1073" spans="1:65" s="14" customFormat="1" ht="11.25">
      <c r="B1073" s="216"/>
      <c r="C1073" s="217"/>
      <c r="D1073" s="207" t="s">
        <v>193</v>
      </c>
      <c r="E1073" s="218" t="s">
        <v>1</v>
      </c>
      <c r="F1073" s="219" t="s">
        <v>1114</v>
      </c>
      <c r="G1073" s="217"/>
      <c r="H1073" s="220">
        <v>23.9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193</v>
      </c>
      <c r="AU1073" s="226" t="s">
        <v>84</v>
      </c>
      <c r="AV1073" s="14" t="s">
        <v>84</v>
      </c>
      <c r="AW1073" s="14" t="s">
        <v>31</v>
      </c>
      <c r="AX1073" s="14" t="s">
        <v>75</v>
      </c>
      <c r="AY1073" s="226" t="s">
        <v>184</v>
      </c>
    </row>
    <row r="1074" spans="1:65" s="14" customFormat="1" ht="11.25">
      <c r="B1074" s="216"/>
      <c r="C1074" s="217"/>
      <c r="D1074" s="207" t="s">
        <v>193</v>
      </c>
      <c r="E1074" s="218" t="s">
        <v>1</v>
      </c>
      <c r="F1074" s="219" t="s">
        <v>1115</v>
      </c>
      <c r="G1074" s="217"/>
      <c r="H1074" s="220">
        <v>3.9849999999999999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193</v>
      </c>
      <c r="AU1074" s="226" t="s">
        <v>84</v>
      </c>
      <c r="AV1074" s="14" t="s">
        <v>84</v>
      </c>
      <c r="AW1074" s="14" t="s">
        <v>31</v>
      </c>
      <c r="AX1074" s="14" t="s">
        <v>75</v>
      </c>
      <c r="AY1074" s="226" t="s">
        <v>184</v>
      </c>
    </row>
    <row r="1075" spans="1:65" s="14" customFormat="1" ht="11.25">
      <c r="B1075" s="216"/>
      <c r="C1075" s="217"/>
      <c r="D1075" s="207" t="s">
        <v>193</v>
      </c>
      <c r="E1075" s="218" t="s">
        <v>1</v>
      </c>
      <c r="F1075" s="219" t="s">
        <v>1116</v>
      </c>
      <c r="G1075" s="217"/>
      <c r="H1075" s="220">
        <v>23.9</v>
      </c>
      <c r="I1075" s="221"/>
      <c r="J1075" s="217"/>
      <c r="K1075" s="217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193</v>
      </c>
      <c r="AU1075" s="226" t="s">
        <v>84</v>
      </c>
      <c r="AV1075" s="14" t="s">
        <v>84</v>
      </c>
      <c r="AW1075" s="14" t="s">
        <v>31</v>
      </c>
      <c r="AX1075" s="14" t="s">
        <v>75</v>
      </c>
      <c r="AY1075" s="226" t="s">
        <v>184</v>
      </c>
    </row>
    <row r="1076" spans="1:65" s="14" customFormat="1" ht="11.25">
      <c r="B1076" s="216"/>
      <c r="C1076" s="217"/>
      <c r="D1076" s="207" t="s">
        <v>193</v>
      </c>
      <c r="E1076" s="218" t="s">
        <v>1</v>
      </c>
      <c r="F1076" s="219" t="s">
        <v>1117</v>
      </c>
      <c r="G1076" s="217"/>
      <c r="H1076" s="220">
        <v>25.76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193</v>
      </c>
      <c r="AU1076" s="226" t="s">
        <v>84</v>
      </c>
      <c r="AV1076" s="14" t="s">
        <v>84</v>
      </c>
      <c r="AW1076" s="14" t="s">
        <v>31</v>
      </c>
      <c r="AX1076" s="14" t="s">
        <v>75</v>
      </c>
      <c r="AY1076" s="226" t="s">
        <v>184</v>
      </c>
    </row>
    <row r="1077" spans="1:65" s="14" customFormat="1" ht="11.25">
      <c r="B1077" s="216"/>
      <c r="C1077" s="217"/>
      <c r="D1077" s="207" t="s">
        <v>193</v>
      </c>
      <c r="E1077" s="218" t="s">
        <v>1</v>
      </c>
      <c r="F1077" s="219" t="s">
        <v>1118</v>
      </c>
      <c r="G1077" s="217"/>
      <c r="H1077" s="220">
        <v>26.06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193</v>
      </c>
      <c r="AU1077" s="226" t="s">
        <v>84</v>
      </c>
      <c r="AV1077" s="14" t="s">
        <v>84</v>
      </c>
      <c r="AW1077" s="14" t="s">
        <v>31</v>
      </c>
      <c r="AX1077" s="14" t="s">
        <v>75</v>
      </c>
      <c r="AY1077" s="226" t="s">
        <v>184</v>
      </c>
    </row>
    <row r="1078" spans="1:65" s="14" customFormat="1" ht="11.25">
      <c r="B1078" s="216"/>
      <c r="C1078" s="217"/>
      <c r="D1078" s="207" t="s">
        <v>193</v>
      </c>
      <c r="E1078" s="218" t="s">
        <v>1</v>
      </c>
      <c r="F1078" s="219" t="s">
        <v>1119</v>
      </c>
      <c r="G1078" s="217"/>
      <c r="H1078" s="220">
        <v>14.865</v>
      </c>
      <c r="I1078" s="221"/>
      <c r="J1078" s="217"/>
      <c r="K1078" s="217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193</v>
      </c>
      <c r="AU1078" s="226" t="s">
        <v>84</v>
      </c>
      <c r="AV1078" s="14" t="s">
        <v>84</v>
      </c>
      <c r="AW1078" s="14" t="s">
        <v>31</v>
      </c>
      <c r="AX1078" s="14" t="s">
        <v>75</v>
      </c>
      <c r="AY1078" s="226" t="s">
        <v>184</v>
      </c>
    </row>
    <row r="1079" spans="1:65" s="14" customFormat="1" ht="11.25">
      <c r="B1079" s="216"/>
      <c r="C1079" s="217"/>
      <c r="D1079" s="207" t="s">
        <v>193</v>
      </c>
      <c r="E1079" s="218" t="s">
        <v>1</v>
      </c>
      <c r="F1079" s="219" t="s">
        <v>1120</v>
      </c>
      <c r="G1079" s="217"/>
      <c r="H1079" s="220">
        <v>13.565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193</v>
      </c>
      <c r="AU1079" s="226" t="s">
        <v>84</v>
      </c>
      <c r="AV1079" s="14" t="s">
        <v>84</v>
      </c>
      <c r="AW1079" s="14" t="s">
        <v>31</v>
      </c>
      <c r="AX1079" s="14" t="s">
        <v>75</v>
      </c>
      <c r="AY1079" s="226" t="s">
        <v>184</v>
      </c>
    </row>
    <row r="1080" spans="1:65" s="14" customFormat="1" ht="11.25">
      <c r="B1080" s="216"/>
      <c r="C1080" s="217"/>
      <c r="D1080" s="207" t="s">
        <v>193</v>
      </c>
      <c r="E1080" s="218" t="s">
        <v>1</v>
      </c>
      <c r="F1080" s="219" t="s">
        <v>1121</v>
      </c>
      <c r="G1080" s="217"/>
      <c r="H1080" s="220">
        <v>53.69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193</v>
      </c>
      <c r="AU1080" s="226" t="s">
        <v>84</v>
      </c>
      <c r="AV1080" s="14" t="s">
        <v>84</v>
      </c>
      <c r="AW1080" s="14" t="s">
        <v>31</v>
      </c>
      <c r="AX1080" s="14" t="s">
        <v>75</v>
      </c>
      <c r="AY1080" s="226" t="s">
        <v>184</v>
      </c>
    </row>
    <row r="1081" spans="1:65" s="14" customFormat="1" ht="11.25">
      <c r="B1081" s="216"/>
      <c r="C1081" s="217"/>
      <c r="D1081" s="207" t="s">
        <v>193</v>
      </c>
      <c r="E1081" s="218" t="s">
        <v>1</v>
      </c>
      <c r="F1081" s="219" t="s">
        <v>1122</v>
      </c>
      <c r="G1081" s="217"/>
      <c r="H1081" s="220">
        <v>2.25</v>
      </c>
      <c r="I1081" s="221"/>
      <c r="J1081" s="217"/>
      <c r="K1081" s="217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193</v>
      </c>
      <c r="AU1081" s="226" t="s">
        <v>84</v>
      </c>
      <c r="AV1081" s="14" t="s">
        <v>84</v>
      </c>
      <c r="AW1081" s="14" t="s">
        <v>31</v>
      </c>
      <c r="AX1081" s="14" t="s">
        <v>75</v>
      </c>
      <c r="AY1081" s="226" t="s">
        <v>184</v>
      </c>
    </row>
    <row r="1082" spans="1:65" s="14" customFormat="1" ht="11.25">
      <c r="B1082" s="216"/>
      <c r="C1082" s="217"/>
      <c r="D1082" s="207" t="s">
        <v>193</v>
      </c>
      <c r="E1082" s="217"/>
      <c r="F1082" s="219" t="s">
        <v>1123</v>
      </c>
      <c r="G1082" s="217"/>
      <c r="H1082" s="220">
        <v>653.12400000000002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193</v>
      </c>
      <c r="AU1082" s="226" t="s">
        <v>84</v>
      </c>
      <c r="AV1082" s="14" t="s">
        <v>84</v>
      </c>
      <c r="AW1082" s="14" t="s">
        <v>4</v>
      </c>
      <c r="AX1082" s="14" t="s">
        <v>82</v>
      </c>
      <c r="AY1082" s="226" t="s">
        <v>184</v>
      </c>
    </row>
    <row r="1083" spans="1:65" s="2" customFormat="1" ht="24">
      <c r="A1083" s="34"/>
      <c r="B1083" s="35"/>
      <c r="C1083" s="192" t="s">
        <v>1124</v>
      </c>
      <c r="D1083" s="192" t="s">
        <v>187</v>
      </c>
      <c r="E1083" s="193" t="s">
        <v>1125</v>
      </c>
      <c r="F1083" s="194" t="s">
        <v>1126</v>
      </c>
      <c r="G1083" s="195" t="s">
        <v>327</v>
      </c>
      <c r="H1083" s="196">
        <v>856.24</v>
      </c>
      <c r="I1083" s="197"/>
      <c r="J1083" s="198">
        <f>ROUND(I1083*H1083,2)</f>
        <v>0</v>
      </c>
      <c r="K1083" s="194" t="s">
        <v>190</v>
      </c>
      <c r="L1083" s="39"/>
      <c r="M1083" s="199" t="s">
        <v>1</v>
      </c>
      <c r="N1083" s="200" t="s">
        <v>40</v>
      </c>
      <c r="O1083" s="71"/>
      <c r="P1083" s="201">
        <f>O1083*H1083</f>
        <v>0</v>
      </c>
      <c r="Q1083" s="201">
        <v>0</v>
      </c>
      <c r="R1083" s="201">
        <f>Q1083*H1083</f>
        <v>0</v>
      </c>
      <c r="S1083" s="201">
        <v>0</v>
      </c>
      <c r="T1083" s="202">
        <f>S1083*H1083</f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203" t="s">
        <v>382</v>
      </c>
      <c r="AT1083" s="203" t="s">
        <v>187</v>
      </c>
      <c r="AU1083" s="203" t="s">
        <v>84</v>
      </c>
      <c r="AY1083" s="17" t="s">
        <v>184</v>
      </c>
      <c r="BE1083" s="204">
        <f>IF(N1083="základní",J1083,0)</f>
        <v>0</v>
      </c>
      <c r="BF1083" s="204">
        <f>IF(N1083="snížená",J1083,0)</f>
        <v>0</v>
      </c>
      <c r="BG1083" s="204">
        <f>IF(N1083="zákl. přenesená",J1083,0)</f>
        <v>0</v>
      </c>
      <c r="BH1083" s="204">
        <f>IF(N1083="sníž. přenesená",J1083,0)</f>
        <v>0</v>
      </c>
      <c r="BI1083" s="204">
        <f>IF(N1083="nulová",J1083,0)</f>
        <v>0</v>
      </c>
      <c r="BJ1083" s="17" t="s">
        <v>82</v>
      </c>
      <c r="BK1083" s="204">
        <f>ROUND(I1083*H1083,2)</f>
        <v>0</v>
      </c>
      <c r="BL1083" s="17" t="s">
        <v>382</v>
      </c>
      <c r="BM1083" s="203" t="s">
        <v>1127</v>
      </c>
    </row>
    <row r="1084" spans="1:65" s="2" customFormat="1" ht="24">
      <c r="A1084" s="34"/>
      <c r="B1084" s="35"/>
      <c r="C1084" s="227" t="s">
        <v>1128</v>
      </c>
      <c r="D1084" s="227" t="s">
        <v>592</v>
      </c>
      <c r="E1084" s="228" t="s">
        <v>1129</v>
      </c>
      <c r="F1084" s="229" t="s">
        <v>1130</v>
      </c>
      <c r="G1084" s="230" t="s">
        <v>327</v>
      </c>
      <c r="H1084" s="231">
        <v>899.05200000000002</v>
      </c>
      <c r="I1084" s="232"/>
      <c r="J1084" s="233">
        <f>ROUND(I1084*H1084,2)</f>
        <v>0</v>
      </c>
      <c r="K1084" s="229" t="s">
        <v>649</v>
      </c>
      <c r="L1084" s="234"/>
      <c r="M1084" s="235" t="s">
        <v>1</v>
      </c>
      <c r="N1084" s="236" t="s">
        <v>40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715</v>
      </c>
      <c r="AT1084" s="203" t="s">
        <v>592</v>
      </c>
      <c r="AU1084" s="203" t="s">
        <v>84</v>
      </c>
      <c r="AY1084" s="17" t="s">
        <v>184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82</v>
      </c>
      <c r="BK1084" s="204">
        <f>ROUND(I1084*H1084,2)</f>
        <v>0</v>
      </c>
      <c r="BL1084" s="17" t="s">
        <v>382</v>
      </c>
      <c r="BM1084" s="203" t="s">
        <v>1131</v>
      </c>
    </row>
    <row r="1085" spans="1:65" s="13" customFormat="1" ht="22.5">
      <c r="B1085" s="205"/>
      <c r="C1085" s="206"/>
      <c r="D1085" s="207" t="s">
        <v>193</v>
      </c>
      <c r="E1085" s="208" t="s">
        <v>1</v>
      </c>
      <c r="F1085" s="209" t="s">
        <v>194</v>
      </c>
      <c r="G1085" s="206"/>
      <c r="H1085" s="208" t="s">
        <v>1</v>
      </c>
      <c r="I1085" s="210"/>
      <c r="J1085" s="206"/>
      <c r="K1085" s="206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193</v>
      </c>
      <c r="AU1085" s="215" t="s">
        <v>84</v>
      </c>
      <c r="AV1085" s="13" t="s">
        <v>82</v>
      </c>
      <c r="AW1085" s="13" t="s">
        <v>31</v>
      </c>
      <c r="AX1085" s="13" t="s">
        <v>75</v>
      </c>
      <c r="AY1085" s="215" t="s">
        <v>184</v>
      </c>
    </row>
    <row r="1086" spans="1:65" s="13" customFormat="1" ht="11.25">
      <c r="B1086" s="205"/>
      <c r="C1086" s="206"/>
      <c r="D1086" s="207" t="s">
        <v>193</v>
      </c>
      <c r="E1086" s="208" t="s">
        <v>1</v>
      </c>
      <c r="F1086" s="209" t="s">
        <v>195</v>
      </c>
      <c r="G1086" s="206"/>
      <c r="H1086" s="208" t="s">
        <v>1</v>
      </c>
      <c r="I1086" s="210"/>
      <c r="J1086" s="206"/>
      <c r="K1086" s="206"/>
      <c r="L1086" s="211"/>
      <c r="M1086" s="212"/>
      <c r="N1086" s="213"/>
      <c r="O1086" s="213"/>
      <c r="P1086" s="213"/>
      <c r="Q1086" s="213"/>
      <c r="R1086" s="213"/>
      <c r="S1086" s="213"/>
      <c r="T1086" s="214"/>
      <c r="AT1086" s="215" t="s">
        <v>193</v>
      </c>
      <c r="AU1086" s="215" t="s">
        <v>84</v>
      </c>
      <c r="AV1086" s="13" t="s">
        <v>82</v>
      </c>
      <c r="AW1086" s="13" t="s">
        <v>31</v>
      </c>
      <c r="AX1086" s="13" t="s">
        <v>75</v>
      </c>
      <c r="AY1086" s="215" t="s">
        <v>184</v>
      </c>
    </row>
    <row r="1087" spans="1:65" s="13" customFormat="1" ht="11.25">
      <c r="B1087" s="205"/>
      <c r="C1087" s="206"/>
      <c r="D1087" s="207" t="s">
        <v>193</v>
      </c>
      <c r="E1087" s="208" t="s">
        <v>1</v>
      </c>
      <c r="F1087" s="209" t="s">
        <v>651</v>
      </c>
      <c r="G1087" s="206"/>
      <c r="H1087" s="208" t="s">
        <v>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193</v>
      </c>
      <c r="AU1087" s="215" t="s">
        <v>84</v>
      </c>
      <c r="AV1087" s="13" t="s">
        <v>82</v>
      </c>
      <c r="AW1087" s="13" t="s">
        <v>31</v>
      </c>
      <c r="AX1087" s="13" t="s">
        <v>75</v>
      </c>
      <c r="AY1087" s="215" t="s">
        <v>184</v>
      </c>
    </row>
    <row r="1088" spans="1:65" s="14" customFormat="1" ht="11.25">
      <c r="B1088" s="216"/>
      <c r="C1088" s="217"/>
      <c r="D1088" s="207" t="s">
        <v>193</v>
      </c>
      <c r="E1088" s="218" t="s">
        <v>1</v>
      </c>
      <c r="F1088" s="219" t="s">
        <v>1132</v>
      </c>
      <c r="G1088" s="217"/>
      <c r="H1088" s="220">
        <v>64.55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193</v>
      </c>
      <c r="AU1088" s="226" t="s">
        <v>84</v>
      </c>
      <c r="AV1088" s="14" t="s">
        <v>84</v>
      </c>
      <c r="AW1088" s="14" t="s">
        <v>31</v>
      </c>
      <c r="AX1088" s="14" t="s">
        <v>75</v>
      </c>
      <c r="AY1088" s="226" t="s">
        <v>184</v>
      </c>
    </row>
    <row r="1089" spans="2:51" s="14" customFormat="1" ht="11.25">
      <c r="B1089" s="216"/>
      <c r="C1089" s="217"/>
      <c r="D1089" s="207" t="s">
        <v>193</v>
      </c>
      <c r="E1089" s="218" t="s">
        <v>1</v>
      </c>
      <c r="F1089" s="219" t="s">
        <v>1133</v>
      </c>
      <c r="G1089" s="217"/>
      <c r="H1089" s="220">
        <v>74.650000000000006</v>
      </c>
      <c r="I1089" s="221"/>
      <c r="J1089" s="217"/>
      <c r="K1089" s="217"/>
      <c r="L1089" s="222"/>
      <c r="M1089" s="223"/>
      <c r="N1089" s="224"/>
      <c r="O1089" s="224"/>
      <c r="P1089" s="224"/>
      <c r="Q1089" s="224"/>
      <c r="R1089" s="224"/>
      <c r="S1089" s="224"/>
      <c r="T1089" s="225"/>
      <c r="AT1089" s="226" t="s">
        <v>193</v>
      </c>
      <c r="AU1089" s="226" t="s">
        <v>84</v>
      </c>
      <c r="AV1089" s="14" t="s">
        <v>84</v>
      </c>
      <c r="AW1089" s="14" t="s">
        <v>31</v>
      </c>
      <c r="AX1089" s="14" t="s">
        <v>75</v>
      </c>
      <c r="AY1089" s="226" t="s">
        <v>184</v>
      </c>
    </row>
    <row r="1090" spans="2:51" s="14" customFormat="1" ht="11.25">
      <c r="B1090" s="216"/>
      <c r="C1090" s="217"/>
      <c r="D1090" s="207" t="s">
        <v>193</v>
      </c>
      <c r="E1090" s="218" t="s">
        <v>1</v>
      </c>
      <c r="F1090" s="219" t="s">
        <v>1134</v>
      </c>
      <c r="G1090" s="217"/>
      <c r="H1090" s="220">
        <v>26.6</v>
      </c>
      <c r="I1090" s="221"/>
      <c r="J1090" s="217"/>
      <c r="K1090" s="217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193</v>
      </c>
      <c r="AU1090" s="226" t="s">
        <v>84</v>
      </c>
      <c r="AV1090" s="14" t="s">
        <v>84</v>
      </c>
      <c r="AW1090" s="14" t="s">
        <v>31</v>
      </c>
      <c r="AX1090" s="14" t="s">
        <v>75</v>
      </c>
      <c r="AY1090" s="226" t="s">
        <v>184</v>
      </c>
    </row>
    <row r="1091" spans="2:51" s="14" customFormat="1" ht="11.25">
      <c r="B1091" s="216"/>
      <c r="C1091" s="217"/>
      <c r="D1091" s="207" t="s">
        <v>193</v>
      </c>
      <c r="E1091" s="218" t="s">
        <v>1</v>
      </c>
      <c r="F1091" s="219" t="s">
        <v>1135</v>
      </c>
      <c r="G1091" s="217"/>
      <c r="H1091" s="220">
        <v>17.600000000000001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193</v>
      </c>
      <c r="AU1091" s="226" t="s">
        <v>84</v>
      </c>
      <c r="AV1091" s="14" t="s">
        <v>84</v>
      </c>
      <c r="AW1091" s="14" t="s">
        <v>31</v>
      </c>
      <c r="AX1091" s="14" t="s">
        <v>75</v>
      </c>
      <c r="AY1091" s="226" t="s">
        <v>184</v>
      </c>
    </row>
    <row r="1092" spans="2:51" s="14" customFormat="1" ht="11.25">
      <c r="B1092" s="216"/>
      <c r="C1092" s="217"/>
      <c r="D1092" s="207" t="s">
        <v>193</v>
      </c>
      <c r="E1092" s="218" t="s">
        <v>1</v>
      </c>
      <c r="F1092" s="219" t="s">
        <v>1136</v>
      </c>
      <c r="G1092" s="217"/>
      <c r="H1092" s="220">
        <v>15.2</v>
      </c>
      <c r="I1092" s="221"/>
      <c r="J1092" s="217"/>
      <c r="K1092" s="217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193</v>
      </c>
      <c r="AU1092" s="226" t="s">
        <v>84</v>
      </c>
      <c r="AV1092" s="14" t="s">
        <v>84</v>
      </c>
      <c r="AW1092" s="14" t="s">
        <v>31</v>
      </c>
      <c r="AX1092" s="14" t="s">
        <v>75</v>
      </c>
      <c r="AY1092" s="226" t="s">
        <v>184</v>
      </c>
    </row>
    <row r="1093" spans="2:51" s="14" customFormat="1" ht="11.25">
      <c r="B1093" s="216"/>
      <c r="C1093" s="217"/>
      <c r="D1093" s="207" t="s">
        <v>193</v>
      </c>
      <c r="E1093" s="218" t="s">
        <v>1</v>
      </c>
      <c r="F1093" s="219" t="s">
        <v>1137</v>
      </c>
      <c r="G1093" s="217"/>
      <c r="H1093" s="220">
        <v>24.6</v>
      </c>
      <c r="I1093" s="221"/>
      <c r="J1093" s="217"/>
      <c r="K1093" s="217"/>
      <c r="L1093" s="222"/>
      <c r="M1093" s="223"/>
      <c r="N1093" s="224"/>
      <c r="O1093" s="224"/>
      <c r="P1093" s="224"/>
      <c r="Q1093" s="224"/>
      <c r="R1093" s="224"/>
      <c r="S1093" s="224"/>
      <c r="T1093" s="225"/>
      <c r="AT1093" s="226" t="s">
        <v>193</v>
      </c>
      <c r="AU1093" s="226" t="s">
        <v>84</v>
      </c>
      <c r="AV1093" s="14" t="s">
        <v>84</v>
      </c>
      <c r="AW1093" s="14" t="s">
        <v>31</v>
      </c>
      <c r="AX1093" s="14" t="s">
        <v>75</v>
      </c>
      <c r="AY1093" s="226" t="s">
        <v>184</v>
      </c>
    </row>
    <row r="1094" spans="2:51" s="14" customFormat="1" ht="11.25">
      <c r="B1094" s="216"/>
      <c r="C1094" s="217"/>
      <c r="D1094" s="207" t="s">
        <v>193</v>
      </c>
      <c r="E1094" s="218" t="s">
        <v>1</v>
      </c>
      <c r="F1094" s="219" t="s">
        <v>1138</v>
      </c>
      <c r="G1094" s="217"/>
      <c r="H1094" s="220">
        <v>7.92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193</v>
      </c>
      <c r="AU1094" s="226" t="s">
        <v>84</v>
      </c>
      <c r="AV1094" s="14" t="s">
        <v>84</v>
      </c>
      <c r="AW1094" s="14" t="s">
        <v>31</v>
      </c>
      <c r="AX1094" s="14" t="s">
        <v>75</v>
      </c>
      <c r="AY1094" s="226" t="s">
        <v>184</v>
      </c>
    </row>
    <row r="1095" spans="2:51" s="14" customFormat="1" ht="11.25">
      <c r="B1095" s="216"/>
      <c r="C1095" s="217"/>
      <c r="D1095" s="207" t="s">
        <v>193</v>
      </c>
      <c r="E1095" s="218" t="s">
        <v>1</v>
      </c>
      <c r="F1095" s="219" t="s">
        <v>1139</v>
      </c>
      <c r="G1095" s="217"/>
      <c r="H1095" s="220">
        <v>20.22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193</v>
      </c>
      <c r="AU1095" s="226" t="s">
        <v>84</v>
      </c>
      <c r="AV1095" s="14" t="s">
        <v>84</v>
      </c>
      <c r="AW1095" s="14" t="s">
        <v>31</v>
      </c>
      <c r="AX1095" s="14" t="s">
        <v>75</v>
      </c>
      <c r="AY1095" s="226" t="s">
        <v>184</v>
      </c>
    </row>
    <row r="1096" spans="2:51" s="14" customFormat="1" ht="11.25">
      <c r="B1096" s="216"/>
      <c r="C1096" s="217"/>
      <c r="D1096" s="207" t="s">
        <v>193</v>
      </c>
      <c r="E1096" s="218" t="s">
        <v>1</v>
      </c>
      <c r="F1096" s="219" t="s">
        <v>1140</v>
      </c>
      <c r="G1096" s="217"/>
      <c r="H1096" s="220">
        <v>7.42</v>
      </c>
      <c r="I1096" s="221"/>
      <c r="J1096" s="217"/>
      <c r="K1096" s="217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193</v>
      </c>
      <c r="AU1096" s="226" t="s">
        <v>84</v>
      </c>
      <c r="AV1096" s="14" t="s">
        <v>84</v>
      </c>
      <c r="AW1096" s="14" t="s">
        <v>31</v>
      </c>
      <c r="AX1096" s="14" t="s">
        <v>75</v>
      </c>
      <c r="AY1096" s="226" t="s">
        <v>184</v>
      </c>
    </row>
    <row r="1097" spans="2:51" s="14" customFormat="1" ht="11.25">
      <c r="B1097" s="216"/>
      <c r="C1097" s="217"/>
      <c r="D1097" s="207" t="s">
        <v>193</v>
      </c>
      <c r="E1097" s="218" t="s">
        <v>1</v>
      </c>
      <c r="F1097" s="219" t="s">
        <v>1141</v>
      </c>
      <c r="G1097" s="217"/>
      <c r="H1097" s="220">
        <v>20.72</v>
      </c>
      <c r="I1097" s="221"/>
      <c r="J1097" s="217"/>
      <c r="K1097" s="217"/>
      <c r="L1097" s="222"/>
      <c r="M1097" s="223"/>
      <c r="N1097" s="224"/>
      <c r="O1097" s="224"/>
      <c r="P1097" s="224"/>
      <c r="Q1097" s="224"/>
      <c r="R1097" s="224"/>
      <c r="S1097" s="224"/>
      <c r="T1097" s="225"/>
      <c r="AT1097" s="226" t="s">
        <v>193</v>
      </c>
      <c r="AU1097" s="226" t="s">
        <v>84</v>
      </c>
      <c r="AV1097" s="14" t="s">
        <v>84</v>
      </c>
      <c r="AW1097" s="14" t="s">
        <v>31</v>
      </c>
      <c r="AX1097" s="14" t="s">
        <v>75</v>
      </c>
      <c r="AY1097" s="226" t="s">
        <v>184</v>
      </c>
    </row>
    <row r="1098" spans="2:51" s="14" customFormat="1" ht="11.25">
      <c r="B1098" s="216"/>
      <c r="C1098" s="217"/>
      <c r="D1098" s="207" t="s">
        <v>193</v>
      </c>
      <c r="E1098" s="218" t="s">
        <v>1</v>
      </c>
      <c r="F1098" s="219" t="s">
        <v>1142</v>
      </c>
      <c r="G1098" s="217"/>
      <c r="H1098" s="220">
        <v>7.8</v>
      </c>
      <c r="I1098" s="221"/>
      <c r="J1098" s="217"/>
      <c r="K1098" s="217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193</v>
      </c>
      <c r="AU1098" s="226" t="s">
        <v>84</v>
      </c>
      <c r="AV1098" s="14" t="s">
        <v>84</v>
      </c>
      <c r="AW1098" s="14" t="s">
        <v>31</v>
      </c>
      <c r="AX1098" s="14" t="s">
        <v>75</v>
      </c>
      <c r="AY1098" s="226" t="s">
        <v>184</v>
      </c>
    </row>
    <row r="1099" spans="2:51" s="14" customFormat="1" ht="11.25">
      <c r="B1099" s="216"/>
      <c r="C1099" s="217"/>
      <c r="D1099" s="207" t="s">
        <v>193</v>
      </c>
      <c r="E1099" s="218" t="s">
        <v>1</v>
      </c>
      <c r="F1099" s="219" t="s">
        <v>1143</v>
      </c>
      <c r="G1099" s="217"/>
      <c r="H1099" s="220">
        <v>24.5</v>
      </c>
      <c r="I1099" s="221"/>
      <c r="J1099" s="217"/>
      <c r="K1099" s="217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193</v>
      </c>
      <c r="AU1099" s="226" t="s">
        <v>84</v>
      </c>
      <c r="AV1099" s="14" t="s">
        <v>84</v>
      </c>
      <c r="AW1099" s="14" t="s">
        <v>31</v>
      </c>
      <c r="AX1099" s="14" t="s">
        <v>75</v>
      </c>
      <c r="AY1099" s="226" t="s">
        <v>184</v>
      </c>
    </row>
    <row r="1100" spans="2:51" s="14" customFormat="1" ht="11.25">
      <c r="B1100" s="216"/>
      <c r="C1100" s="217"/>
      <c r="D1100" s="207" t="s">
        <v>193</v>
      </c>
      <c r="E1100" s="218" t="s">
        <v>1</v>
      </c>
      <c r="F1100" s="219" t="s">
        <v>1144</v>
      </c>
      <c r="G1100" s="217"/>
      <c r="H1100" s="220">
        <v>15.72</v>
      </c>
      <c r="I1100" s="221"/>
      <c r="J1100" s="217"/>
      <c r="K1100" s="217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193</v>
      </c>
      <c r="AU1100" s="226" t="s">
        <v>84</v>
      </c>
      <c r="AV1100" s="14" t="s">
        <v>84</v>
      </c>
      <c r="AW1100" s="14" t="s">
        <v>31</v>
      </c>
      <c r="AX1100" s="14" t="s">
        <v>75</v>
      </c>
      <c r="AY1100" s="226" t="s">
        <v>184</v>
      </c>
    </row>
    <row r="1101" spans="2:51" s="14" customFormat="1" ht="11.25">
      <c r="B1101" s="216"/>
      <c r="C1101" s="217"/>
      <c r="D1101" s="207" t="s">
        <v>193</v>
      </c>
      <c r="E1101" s="218" t="s">
        <v>1</v>
      </c>
      <c r="F1101" s="219" t="s">
        <v>1145</v>
      </c>
      <c r="G1101" s="217"/>
      <c r="H1101" s="220">
        <v>16.2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193</v>
      </c>
      <c r="AU1101" s="226" t="s">
        <v>84</v>
      </c>
      <c r="AV1101" s="14" t="s">
        <v>84</v>
      </c>
      <c r="AW1101" s="14" t="s">
        <v>31</v>
      </c>
      <c r="AX1101" s="14" t="s">
        <v>75</v>
      </c>
      <c r="AY1101" s="226" t="s">
        <v>184</v>
      </c>
    </row>
    <row r="1102" spans="2:51" s="14" customFormat="1" ht="11.25">
      <c r="B1102" s="216"/>
      <c r="C1102" s="217"/>
      <c r="D1102" s="207" t="s">
        <v>193</v>
      </c>
      <c r="E1102" s="218" t="s">
        <v>1</v>
      </c>
      <c r="F1102" s="219" t="s">
        <v>1146</v>
      </c>
      <c r="G1102" s="217"/>
      <c r="H1102" s="220">
        <v>26.1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193</v>
      </c>
      <c r="AU1102" s="226" t="s">
        <v>84</v>
      </c>
      <c r="AV1102" s="14" t="s">
        <v>84</v>
      </c>
      <c r="AW1102" s="14" t="s">
        <v>31</v>
      </c>
      <c r="AX1102" s="14" t="s">
        <v>75</v>
      </c>
      <c r="AY1102" s="226" t="s">
        <v>184</v>
      </c>
    </row>
    <row r="1103" spans="2:51" s="14" customFormat="1" ht="11.25">
      <c r="B1103" s="216"/>
      <c r="C1103" s="217"/>
      <c r="D1103" s="207" t="s">
        <v>193</v>
      </c>
      <c r="E1103" s="218" t="s">
        <v>1</v>
      </c>
      <c r="F1103" s="219" t="s">
        <v>1147</v>
      </c>
      <c r="G1103" s="217"/>
      <c r="H1103" s="220">
        <v>23.82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193</v>
      </c>
      <c r="AU1103" s="226" t="s">
        <v>84</v>
      </c>
      <c r="AV1103" s="14" t="s">
        <v>84</v>
      </c>
      <c r="AW1103" s="14" t="s">
        <v>31</v>
      </c>
      <c r="AX1103" s="14" t="s">
        <v>75</v>
      </c>
      <c r="AY1103" s="226" t="s">
        <v>184</v>
      </c>
    </row>
    <row r="1104" spans="2:51" s="14" customFormat="1" ht="11.25">
      <c r="B1104" s="216"/>
      <c r="C1104" s="217"/>
      <c r="D1104" s="207" t="s">
        <v>193</v>
      </c>
      <c r="E1104" s="218" t="s">
        <v>1</v>
      </c>
      <c r="F1104" s="219" t="s">
        <v>1148</v>
      </c>
      <c r="G1104" s="217"/>
      <c r="H1104" s="220">
        <v>7.8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193</v>
      </c>
      <c r="AU1104" s="226" t="s">
        <v>84</v>
      </c>
      <c r="AV1104" s="14" t="s">
        <v>84</v>
      </c>
      <c r="AW1104" s="14" t="s">
        <v>31</v>
      </c>
      <c r="AX1104" s="14" t="s">
        <v>75</v>
      </c>
      <c r="AY1104" s="226" t="s">
        <v>184</v>
      </c>
    </row>
    <row r="1105" spans="2:51" s="14" customFormat="1" ht="11.25">
      <c r="B1105" s="216"/>
      <c r="C1105" s="217"/>
      <c r="D1105" s="207" t="s">
        <v>193</v>
      </c>
      <c r="E1105" s="218" t="s">
        <v>1</v>
      </c>
      <c r="F1105" s="219" t="s">
        <v>1149</v>
      </c>
      <c r="G1105" s="217"/>
      <c r="H1105" s="220">
        <v>24.5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193</v>
      </c>
      <c r="AU1105" s="226" t="s">
        <v>84</v>
      </c>
      <c r="AV1105" s="14" t="s">
        <v>84</v>
      </c>
      <c r="AW1105" s="14" t="s">
        <v>31</v>
      </c>
      <c r="AX1105" s="14" t="s">
        <v>75</v>
      </c>
      <c r="AY1105" s="226" t="s">
        <v>184</v>
      </c>
    </row>
    <row r="1106" spans="2:51" s="14" customFormat="1" ht="11.25">
      <c r="B1106" s="216"/>
      <c r="C1106" s="217"/>
      <c r="D1106" s="207" t="s">
        <v>193</v>
      </c>
      <c r="E1106" s="218" t="s">
        <v>1</v>
      </c>
      <c r="F1106" s="219" t="s">
        <v>1150</v>
      </c>
      <c r="G1106" s="217"/>
      <c r="H1106" s="220">
        <v>7.42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193</v>
      </c>
      <c r="AU1106" s="226" t="s">
        <v>84</v>
      </c>
      <c r="AV1106" s="14" t="s">
        <v>84</v>
      </c>
      <c r="AW1106" s="14" t="s">
        <v>31</v>
      </c>
      <c r="AX1106" s="14" t="s">
        <v>75</v>
      </c>
      <c r="AY1106" s="226" t="s">
        <v>184</v>
      </c>
    </row>
    <row r="1107" spans="2:51" s="14" customFormat="1" ht="11.25">
      <c r="B1107" s="216"/>
      <c r="C1107" s="217"/>
      <c r="D1107" s="207" t="s">
        <v>193</v>
      </c>
      <c r="E1107" s="218" t="s">
        <v>1</v>
      </c>
      <c r="F1107" s="219" t="s">
        <v>1151</v>
      </c>
      <c r="G1107" s="217"/>
      <c r="H1107" s="220">
        <v>20.72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193</v>
      </c>
      <c r="AU1107" s="226" t="s">
        <v>84</v>
      </c>
      <c r="AV1107" s="14" t="s">
        <v>84</v>
      </c>
      <c r="AW1107" s="14" t="s">
        <v>31</v>
      </c>
      <c r="AX1107" s="14" t="s">
        <v>75</v>
      </c>
      <c r="AY1107" s="226" t="s">
        <v>184</v>
      </c>
    </row>
    <row r="1108" spans="2:51" s="14" customFormat="1" ht="11.25">
      <c r="B1108" s="216"/>
      <c r="C1108" s="217"/>
      <c r="D1108" s="207" t="s">
        <v>193</v>
      </c>
      <c r="E1108" s="218" t="s">
        <v>1</v>
      </c>
      <c r="F1108" s="219" t="s">
        <v>1152</v>
      </c>
      <c r="G1108" s="217"/>
      <c r="H1108" s="220">
        <v>7.62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193</v>
      </c>
      <c r="AU1108" s="226" t="s">
        <v>84</v>
      </c>
      <c r="AV1108" s="14" t="s">
        <v>84</v>
      </c>
      <c r="AW1108" s="14" t="s">
        <v>31</v>
      </c>
      <c r="AX1108" s="14" t="s">
        <v>75</v>
      </c>
      <c r="AY1108" s="226" t="s">
        <v>184</v>
      </c>
    </row>
    <row r="1109" spans="2:51" s="14" customFormat="1" ht="11.25">
      <c r="B1109" s="216"/>
      <c r="C1109" s="217"/>
      <c r="D1109" s="207" t="s">
        <v>193</v>
      </c>
      <c r="E1109" s="218" t="s">
        <v>1</v>
      </c>
      <c r="F1109" s="219" t="s">
        <v>1153</v>
      </c>
      <c r="G1109" s="217"/>
      <c r="H1109" s="220">
        <v>20.72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193</v>
      </c>
      <c r="AU1109" s="226" t="s">
        <v>84</v>
      </c>
      <c r="AV1109" s="14" t="s">
        <v>84</v>
      </c>
      <c r="AW1109" s="14" t="s">
        <v>31</v>
      </c>
      <c r="AX1109" s="14" t="s">
        <v>75</v>
      </c>
      <c r="AY1109" s="226" t="s">
        <v>184</v>
      </c>
    </row>
    <row r="1110" spans="2:51" s="14" customFormat="1" ht="11.25">
      <c r="B1110" s="216"/>
      <c r="C1110" s="217"/>
      <c r="D1110" s="207" t="s">
        <v>193</v>
      </c>
      <c r="E1110" s="218" t="s">
        <v>1</v>
      </c>
      <c r="F1110" s="219" t="s">
        <v>1154</v>
      </c>
      <c r="G1110" s="217"/>
      <c r="H1110" s="220">
        <v>24.1</v>
      </c>
      <c r="I1110" s="221"/>
      <c r="J1110" s="217"/>
      <c r="K1110" s="217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193</v>
      </c>
      <c r="AU1110" s="226" t="s">
        <v>84</v>
      </c>
      <c r="AV1110" s="14" t="s">
        <v>84</v>
      </c>
      <c r="AW1110" s="14" t="s">
        <v>31</v>
      </c>
      <c r="AX1110" s="14" t="s">
        <v>75</v>
      </c>
      <c r="AY1110" s="226" t="s">
        <v>184</v>
      </c>
    </row>
    <row r="1111" spans="2:51" s="14" customFormat="1" ht="11.25">
      <c r="B1111" s="216"/>
      <c r="C1111" s="217"/>
      <c r="D1111" s="207" t="s">
        <v>193</v>
      </c>
      <c r="E1111" s="218" t="s">
        <v>1</v>
      </c>
      <c r="F1111" s="219" t="s">
        <v>1155</v>
      </c>
      <c r="G1111" s="217"/>
      <c r="H1111" s="220">
        <v>27.4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193</v>
      </c>
      <c r="AU1111" s="226" t="s">
        <v>84</v>
      </c>
      <c r="AV1111" s="14" t="s">
        <v>84</v>
      </c>
      <c r="AW1111" s="14" t="s">
        <v>31</v>
      </c>
      <c r="AX1111" s="14" t="s">
        <v>75</v>
      </c>
      <c r="AY1111" s="226" t="s">
        <v>184</v>
      </c>
    </row>
    <row r="1112" spans="2:51" s="14" customFormat="1" ht="11.25">
      <c r="B1112" s="216"/>
      <c r="C1112" s="217"/>
      <c r="D1112" s="207" t="s">
        <v>193</v>
      </c>
      <c r="E1112" s="218" t="s">
        <v>1</v>
      </c>
      <c r="F1112" s="219" t="s">
        <v>1156</v>
      </c>
      <c r="G1112" s="217"/>
      <c r="H1112" s="220">
        <v>17.600000000000001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193</v>
      </c>
      <c r="AU1112" s="226" t="s">
        <v>84</v>
      </c>
      <c r="AV1112" s="14" t="s">
        <v>84</v>
      </c>
      <c r="AW1112" s="14" t="s">
        <v>31</v>
      </c>
      <c r="AX1112" s="14" t="s">
        <v>75</v>
      </c>
      <c r="AY1112" s="226" t="s">
        <v>184</v>
      </c>
    </row>
    <row r="1113" spans="2:51" s="14" customFormat="1" ht="11.25">
      <c r="B1113" s="216"/>
      <c r="C1113" s="217"/>
      <c r="D1113" s="207" t="s">
        <v>193</v>
      </c>
      <c r="E1113" s="218" t="s">
        <v>1</v>
      </c>
      <c r="F1113" s="219" t="s">
        <v>1157</v>
      </c>
      <c r="G1113" s="217"/>
      <c r="H1113" s="220">
        <v>15.2</v>
      </c>
      <c r="I1113" s="221"/>
      <c r="J1113" s="217"/>
      <c r="K1113" s="217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193</v>
      </c>
      <c r="AU1113" s="226" t="s">
        <v>84</v>
      </c>
      <c r="AV1113" s="14" t="s">
        <v>84</v>
      </c>
      <c r="AW1113" s="14" t="s">
        <v>31</v>
      </c>
      <c r="AX1113" s="14" t="s">
        <v>75</v>
      </c>
      <c r="AY1113" s="226" t="s">
        <v>184</v>
      </c>
    </row>
    <row r="1114" spans="2:51" s="14" customFormat="1" ht="11.25">
      <c r="B1114" s="216"/>
      <c r="C1114" s="217"/>
      <c r="D1114" s="207" t="s">
        <v>193</v>
      </c>
      <c r="E1114" s="218" t="s">
        <v>1</v>
      </c>
      <c r="F1114" s="219" t="s">
        <v>1158</v>
      </c>
      <c r="G1114" s="217"/>
      <c r="H1114" s="220">
        <v>32.799999999999997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193</v>
      </c>
      <c r="AU1114" s="226" t="s">
        <v>84</v>
      </c>
      <c r="AV1114" s="14" t="s">
        <v>84</v>
      </c>
      <c r="AW1114" s="14" t="s">
        <v>31</v>
      </c>
      <c r="AX1114" s="14" t="s">
        <v>75</v>
      </c>
      <c r="AY1114" s="226" t="s">
        <v>184</v>
      </c>
    </row>
    <row r="1115" spans="2:51" s="14" customFormat="1" ht="11.25">
      <c r="B1115" s="216"/>
      <c r="C1115" s="217"/>
      <c r="D1115" s="207" t="s">
        <v>193</v>
      </c>
      <c r="E1115" s="218" t="s">
        <v>1</v>
      </c>
      <c r="F1115" s="219" t="s">
        <v>1159</v>
      </c>
      <c r="G1115" s="217"/>
      <c r="H1115" s="220">
        <v>10.85</v>
      </c>
      <c r="I1115" s="221"/>
      <c r="J1115" s="217"/>
      <c r="K1115" s="217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193</v>
      </c>
      <c r="AU1115" s="226" t="s">
        <v>84</v>
      </c>
      <c r="AV1115" s="14" t="s">
        <v>84</v>
      </c>
      <c r="AW1115" s="14" t="s">
        <v>31</v>
      </c>
      <c r="AX1115" s="14" t="s">
        <v>75</v>
      </c>
      <c r="AY1115" s="226" t="s">
        <v>184</v>
      </c>
    </row>
    <row r="1116" spans="2:51" s="13" customFormat="1" ht="11.25">
      <c r="B1116" s="205"/>
      <c r="C1116" s="206"/>
      <c r="D1116" s="207" t="s">
        <v>193</v>
      </c>
      <c r="E1116" s="208" t="s">
        <v>1</v>
      </c>
      <c r="F1116" s="209" t="s">
        <v>195</v>
      </c>
      <c r="G1116" s="206"/>
      <c r="H1116" s="208" t="s">
        <v>1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193</v>
      </c>
      <c r="AU1116" s="215" t="s">
        <v>84</v>
      </c>
      <c r="AV1116" s="13" t="s">
        <v>82</v>
      </c>
      <c r="AW1116" s="13" t="s">
        <v>31</v>
      </c>
      <c r="AX1116" s="13" t="s">
        <v>75</v>
      </c>
      <c r="AY1116" s="215" t="s">
        <v>184</v>
      </c>
    </row>
    <row r="1117" spans="2:51" s="13" customFormat="1" ht="11.25">
      <c r="B1117" s="205"/>
      <c r="C1117" s="206"/>
      <c r="D1117" s="207" t="s">
        <v>193</v>
      </c>
      <c r="E1117" s="208" t="s">
        <v>1</v>
      </c>
      <c r="F1117" s="209" t="s">
        <v>680</v>
      </c>
      <c r="G1117" s="206"/>
      <c r="H1117" s="208" t="s">
        <v>1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193</v>
      </c>
      <c r="AU1117" s="215" t="s">
        <v>84</v>
      </c>
      <c r="AV1117" s="13" t="s">
        <v>82</v>
      </c>
      <c r="AW1117" s="13" t="s">
        <v>31</v>
      </c>
      <c r="AX1117" s="13" t="s">
        <v>75</v>
      </c>
      <c r="AY1117" s="215" t="s">
        <v>184</v>
      </c>
    </row>
    <row r="1118" spans="2:51" s="14" customFormat="1" ht="11.25">
      <c r="B1118" s="216"/>
      <c r="C1118" s="217"/>
      <c r="D1118" s="207" t="s">
        <v>193</v>
      </c>
      <c r="E1118" s="218" t="s">
        <v>1</v>
      </c>
      <c r="F1118" s="219" t="s">
        <v>1160</v>
      </c>
      <c r="G1118" s="217"/>
      <c r="H1118" s="220">
        <v>5.6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193</v>
      </c>
      <c r="AU1118" s="226" t="s">
        <v>84</v>
      </c>
      <c r="AV1118" s="14" t="s">
        <v>84</v>
      </c>
      <c r="AW1118" s="14" t="s">
        <v>31</v>
      </c>
      <c r="AX1118" s="14" t="s">
        <v>75</v>
      </c>
      <c r="AY1118" s="226" t="s">
        <v>184</v>
      </c>
    </row>
    <row r="1119" spans="2:51" s="14" customFormat="1" ht="11.25">
      <c r="B1119" s="216"/>
      <c r="C1119" s="217"/>
      <c r="D1119" s="207" t="s">
        <v>193</v>
      </c>
      <c r="E1119" s="218" t="s">
        <v>1</v>
      </c>
      <c r="F1119" s="219" t="s">
        <v>1161</v>
      </c>
      <c r="G1119" s="217"/>
      <c r="H1119" s="220">
        <v>5.6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193</v>
      </c>
      <c r="AU1119" s="226" t="s">
        <v>84</v>
      </c>
      <c r="AV1119" s="14" t="s">
        <v>84</v>
      </c>
      <c r="AW1119" s="14" t="s">
        <v>31</v>
      </c>
      <c r="AX1119" s="14" t="s">
        <v>75</v>
      </c>
      <c r="AY1119" s="226" t="s">
        <v>184</v>
      </c>
    </row>
    <row r="1120" spans="2:51" s="14" customFormat="1" ht="11.25">
      <c r="B1120" s="216"/>
      <c r="C1120" s="217"/>
      <c r="D1120" s="207" t="s">
        <v>193</v>
      </c>
      <c r="E1120" s="218" t="s">
        <v>1</v>
      </c>
      <c r="F1120" s="219" t="s">
        <v>1162</v>
      </c>
      <c r="G1120" s="217"/>
      <c r="H1120" s="220">
        <v>5.0999999999999996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193</v>
      </c>
      <c r="AU1120" s="226" t="s">
        <v>84</v>
      </c>
      <c r="AV1120" s="14" t="s">
        <v>84</v>
      </c>
      <c r="AW1120" s="14" t="s">
        <v>31</v>
      </c>
      <c r="AX1120" s="14" t="s">
        <v>75</v>
      </c>
      <c r="AY1120" s="226" t="s">
        <v>184</v>
      </c>
    </row>
    <row r="1121" spans="2:51" s="14" customFormat="1" ht="11.25">
      <c r="B1121" s="216"/>
      <c r="C1121" s="217"/>
      <c r="D1121" s="207" t="s">
        <v>193</v>
      </c>
      <c r="E1121" s="218" t="s">
        <v>1</v>
      </c>
      <c r="F1121" s="219" t="s">
        <v>1163</v>
      </c>
      <c r="G1121" s="217"/>
      <c r="H1121" s="220">
        <v>5.6</v>
      </c>
      <c r="I1121" s="221"/>
      <c r="J1121" s="217"/>
      <c r="K1121" s="217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193</v>
      </c>
      <c r="AU1121" s="226" t="s">
        <v>84</v>
      </c>
      <c r="AV1121" s="14" t="s">
        <v>84</v>
      </c>
      <c r="AW1121" s="14" t="s">
        <v>31</v>
      </c>
      <c r="AX1121" s="14" t="s">
        <v>75</v>
      </c>
      <c r="AY1121" s="226" t="s">
        <v>184</v>
      </c>
    </row>
    <row r="1122" spans="2:51" s="14" customFormat="1" ht="11.25">
      <c r="B1122" s="216"/>
      <c r="C1122" s="217"/>
      <c r="D1122" s="207" t="s">
        <v>193</v>
      </c>
      <c r="E1122" s="218" t="s">
        <v>1</v>
      </c>
      <c r="F1122" s="219" t="s">
        <v>1164</v>
      </c>
      <c r="G1122" s="217"/>
      <c r="H1122" s="220">
        <v>5.0999999999999996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193</v>
      </c>
      <c r="AU1122" s="226" t="s">
        <v>84</v>
      </c>
      <c r="AV1122" s="14" t="s">
        <v>84</v>
      </c>
      <c r="AW1122" s="14" t="s">
        <v>31</v>
      </c>
      <c r="AX1122" s="14" t="s">
        <v>75</v>
      </c>
      <c r="AY1122" s="226" t="s">
        <v>184</v>
      </c>
    </row>
    <row r="1123" spans="2:51" s="14" customFormat="1" ht="11.25">
      <c r="B1123" s="216"/>
      <c r="C1123" s="217"/>
      <c r="D1123" s="207" t="s">
        <v>193</v>
      </c>
      <c r="E1123" s="218" t="s">
        <v>1</v>
      </c>
      <c r="F1123" s="219" t="s">
        <v>1165</v>
      </c>
      <c r="G1123" s="217"/>
      <c r="H1123" s="220">
        <v>6.6</v>
      </c>
      <c r="I1123" s="221"/>
      <c r="J1123" s="217"/>
      <c r="K1123" s="217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193</v>
      </c>
      <c r="AU1123" s="226" t="s">
        <v>84</v>
      </c>
      <c r="AV1123" s="14" t="s">
        <v>84</v>
      </c>
      <c r="AW1123" s="14" t="s">
        <v>31</v>
      </c>
      <c r="AX1123" s="14" t="s">
        <v>75</v>
      </c>
      <c r="AY1123" s="226" t="s">
        <v>184</v>
      </c>
    </row>
    <row r="1124" spans="2:51" s="14" customFormat="1" ht="11.25">
      <c r="B1124" s="216"/>
      <c r="C1124" s="217"/>
      <c r="D1124" s="207" t="s">
        <v>193</v>
      </c>
      <c r="E1124" s="218" t="s">
        <v>1</v>
      </c>
      <c r="F1124" s="219" t="s">
        <v>1166</v>
      </c>
      <c r="G1124" s="217"/>
      <c r="H1124" s="220">
        <v>5.3</v>
      </c>
      <c r="I1124" s="221"/>
      <c r="J1124" s="217"/>
      <c r="K1124" s="217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193</v>
      </c>
      <c r="AU1124" s="226" t="s">
        <v>84</v>
      </c>
      <c r="AV1124" s="14" t="s">
        <v>84</v>
      </c>
      <c r="AW1124" s="14" t="s">
        <v>31</v>
      </c>
      <c r="AX1124" s="14" t="s">
        <v>75</v>
      </c>
      <c r="AY1124" s="226" t="s">
        <v>184</v>
      </c>
    </row>
    <row r="1125" spans="2:51" s="14" customFormat="1" ht="11.25">
      <c r="B1125" s="216"/>
      <c r="C1125" s="217"/>
      <c r="D1125" s="207" t="s">
        <v>193</v>
      </c>
      <c r="E1125" s="218" t="s">
        <v>1</v>
      </c>
      <c r="F1125" s="219" t="s">
        <v>1167</v>
      </c>
      <c r="G1125" s="217"/>
      <c r="H1125" s="220">
        <v>4.8</v>
      </c>
      <c r="I1125" s="221"/>
      <c r="J1125" s="217"/>
      <c r="K1125" s="217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193</v>
      </c>
      <c r="AU1125" s="226" t="s">
        <v>84</v>
      </c>
      <c r="AV1125" s="14" t="s">
        <v>84</v>
      </c>
      <c r="AW1125" s="14" t="s">
        <v>31</v>
      </c>
      <c r="AX1125" s="14" t="s">
        <v>75</v>
      </c>
      <c r="AY1125" s="226" t="s">
        <v>184</v>
      </c>
    </row>
    <row r="1126" spans="2:51" s="14" customFormat="1" ht="11.25">
      <c r="B1126" s="216"/>
      <c r="C1126" s="217"/>
      <c r="D1126" s="207" t="s">
        <v>193</v>
      </c>
      <c r="E1126" s="218" t="s">
        <v>1</v>
      </c>
      <c r="F1126" s="219" t="s">
        <v>1168</v>
      </c>
      <c r="G1126" s="217"/>
      <c r="H1126" s="220">
        <v>5.5</v>
      </c>
      <c r="I1126" s="221"/>
      <c r="J1126" s="217"/>
      <c r="K1126" s="217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193</v>
      </c>
      <c r="AU1126" s="226" t="s">
        <v>84</v>
      </c>
      <c r="AV1126" s="14" t="s">
        <v>84</v>
      </c>
      <c r="AW1126" s="14" t="s">
        <v>31</v>
      </c>
      <c r="AX1126" s="14" t="s">
        <v>75</v>
      </c>
      <c r="AY1126" s="226" t="s">
        <v>184</v>
      </c>
    </row>
    <row r="1127" spans="2:51" s="14" customFormat="1" ht="11.25">
      <c r="B1127" s="216"/>
      <c r="C1127" s="217"/>
      <c r="D1127" s="207" t="s">
        <v>193</v>
      </c>
      <c r="E1127" s="218" t="s">
        <v>1</v>
      </c>
      <c r="F1127" s="219" t="s">
        <v>1169</v>
      </c>
      <c r="G1127" s="217"/>
      <c r="H1127" s="220">
        <v>4.8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193</v>
      </c>
      <c r="AU1127" s="226" t="s">
        <v>84</v>
      </c>
      <c r="AV1127" s="14" t="s">
        <v>84</v>
      </c>
      <c r="AW1127" s="14" t="s">
        <v>31</v>
      </c>
      <c r="AX1127" s="14" t="s">
        <v>75</v>
      </c>
      <c r="AY1127" s="226" t="s">
        <v>184</v>
      </c>
    </row>
    <row r="1128" spans="2:51" s="14" customFormat="1" ht="11.25">
      <c r="B1128" s="216"/>
      <c r="C1128" s="217"/>
      <c r="D1128" s="207" t="s">
        <v>193</v>
      </c>
      <c r="E1128" s="218" t="s">
        <v>1</v>
      </c>
      <c r="F1128" s="219" t="s">
        <v>1170</v>
      </c>
      <c r="G1128" s="217"/>
      <c r="H1128" s="220">
        <v>4.8</v>
      </c>
      <c r="I1128" s="221"/>
      <c r="J1128" s="217"/>
      <c r="K1128" s="217"/>
      <c r="L1128" s="222"/>
      <c r="M1128" s="223"/>
      <c r="N1128" s="224"/>
      <c r="O1128" s="224"/>
      <c r="P1128" s="224"/>
      <c r="Q1128" s="224"/>
      <c r="R1128" s="224"/>
      <c r="S1128" s="224"/>
      <c r="T1128" s="225"/>
      <c r="AT1128" s="226" t="s">
        <v>193</v>
      </c>
      <c r="AU1128" s="226" t="s">
        <v>84</v>
      </c>
      <c r="AV1128" s="14" t="s">
        <v>84</v>
      </c>
      <c r="AW1128" s="14" t="s">
        <v>31</v>
      </c>
      <c r="AX1128" s="14" t="s">
        <v>75</v>
      </c>
      <c r="AY1128" s="226" t="s">
        <v>184</v>
      </c>
    </row>
    <row r="1129" spans="2:51" s="14" customFormat="1" ht="11.25">
      <c r="B1129" s="216"/>
      <c r="C1129" s="217"/>
      <c r="D1129" s="207" t="s">
        <v>193</v>
      </c>
      <c r="E1129" s="218" t="s">
        <v>1</v>
      </c>
      <c r="F1129" s="219" t="s">
        <v>1171</v>
      </c>
      <c r="G1129" s="217"/>
      <c r="H1129" s="220">
        <v>6.6</v>
      </c>
      <c r="I1129" s="221"/>
      <c r="J1129" s="217"/>
      <c r="K1129" s="217"/>
      <c r="L1129" s="222"/>
      <c r="M1129" s="223"/>
      <c r="N1129" s="224"/>
      <c r="O1129" s="224"/>
      <c r="P1129" s="224"/>
      <c r="Q1129" s="224"/>
      <c r="R1129" s="224"/>
      <c r="S1129" s="224"/>
      <c r="T1129" s="225"/>
      <c r="AT1129" s="226" t="s">
        <v>193</v>
      </c>
      <c r="AU1129" s="226" t="s">
        <v>84</v>
      </c>
      <c r="AV1129" s="14" t="s">
        <v>84</v>
      </c>
      <c r="AW1129" s="14" t="s">
        <v>31</v>
      </c>
      <c r="AX1129" s="14" t="s">
        <v>75</v>
      </c>
      <c r="AY1129" s="226" t="s">
        <v>184</v>
      </c>
    </row>
    <row r="1130" spans="2:51" s="14" customFormat="1" ht="11.25">
      <c r="B1130" s="216"/>
      <c r="C1130" s="217"/>
      <c r="D1130" s="207" t="s">
        <v>193</v>
      </c>
      <c r="E1130" s="218" t="s">
        <v>1</v>
      </c>
      <c r="F1130" s="219" t="s">
        <v>1172</v>
      </c>
      <c r="G1130" s="217"/>
      <c r="H1130" s="220">
        <v>5.3</v>
      </c>
      <c r="I1130" s="221"/>
      <c r="J1130" s="217"/>
      <c r="K1130" s="217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193</v>
      </c>
      <c r="AU1130" s="226" t="s">
        <v>84</v>
      </c>
      <c r="AV1130" s="14" t="s">
        <v>84</v>
      </c>
      <c r="AW1130" s="14" t="s">
        <v>31</v>
      </c>
      <c r="AX1130" s="14" t="s">
        <v>75</v>
      </c>
      <c r="AY1130" s="226" t="s">
        <v>184</v>
      </c>
    </row>
    <row r="1131" spans="2:51" s="14" customFormat="1" ht="11.25">
      <c r="B1131" s="216"/>
      <c r="C1131" s="217"/>
      <c r="D1131" s="207" t="s">
        <v>193</v>
      </c>
      <c r="E1131" s="218" t="s">
        <v>1</v>
      </c>
      <c r="F1131" s="219" t="s">
        <v>1173</v>
      </c>
      <c r="G1131" s="217"/>
      <c r="H1131" s="220">
        <v>5.6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193</v>
      </c>
      <c r="AU1131" s="226" t="s">
        <v>84</v>
      </c>
      <c r="AV1131" s="14" t="s">
        <v>84</v>
      </c>
      <c r="AW1131" s="14" t="s">
        <v>31</v>
      </c>
      <c r="AX1131" s="14" t="s">
        <v>75</v>
      </c>
      <c r="AY1131" s="226" t="s">
        <v>184</v>
      </c>
    </row>
    <row r="1132" spans="2:51" s="14" customFormat="1" ht="11.25">
      <c r="B1132" s="216"/>
      <c r="C1132" s="217"/>
      <c r="D1132" s="207" t="s">
        <v>193</v>
      </c>
      <c r="E1132" s="218" t="s">
        <v>1</v>
      </c>
      <c r="F1132" s="219" t="s">
        <v>1174</v>
      </c>
      <c r="G1132" s="217"/>
      <c r="H1132" s="220">
        <v>5.0999999999999996</v>
      </c>
      <c r="I1132" s="221"/>
      <c r="J1132" s="217"/>
      <c r="K1132" s="217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193</v>
      </c>
      <c r="AU1132" s="226" t="s">
        <v>84</v>
      </c>
      <c r="AV1132" s="14" t="s">
        <v>84</v>
      </c>
      <c r="AW1132" s="14" t="s">
        <v>31</v>
      </c>
      <c r="AX1132" s="14" t="s">
        <v>75</v>
      </c>
      <c r="AY1132" s="226" t="s">
        <v>184</v>
      </c>
    </row>
    <row r="1133" spans="2:51" s="14" customFormat="1" ht="11.25">
      <c r="B1133" s="216"/>
      <c r="C1133" s="217"/>
      <c r="D1133" s="207" t="s">
        <v>193</v>
      </c>
      <c r="E1133" s="218" t="s">
        <v>1</v>
      </c>
      <c r="F1133" s="219" t="s">
        <v>1175</v>
      </c>
      <c r="G1133" s="217"/>
      <c r="H1133" s="220">
        <v>6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193</v>
      </c>
      <c r="AU1133" s="226" t="s">
        <v>84</v>
      </c>
      <c r="AV1133" s="14" t="s">
        <v>84</v>
      </c>
      <c r="AW1133" s="14" t="s">
        <v>31</v>
      </c>
      <c r="AX1133" s="14" t="s">
        <v>75</v>
      </c>
      <c r="AY1133" s="226" t="s">
        <v>184</v>
      </c>
    </row>
    <row r="1134" spans="2:51" s="13" customFormat="1" ht="11.25">
      <c r="B1134" s="205"/>
      <c r="C1134" s="206"/>
      <c r="D1134" s="207" t="s">
        <v>193</v>
      </c>
      <c r="E1134" s="208" t="s">
        <v>1</v>
      </c>
      <c r="F1134" s="209" t="s">
        <v>195</v>
      </c>
      <c r="G1134" s="206"/>
      <c r="H1134" s="208" t="s">
        <v>1</v>
      </c>
      <c r="I1134" s="210"/>
      <c r="J1134" s="206"/>
      <c r="K1134" s="206"/>
      <c r="L1134" s="211"/>
      <c r="M1134" s="212"/>
      <c r="N1134" s="213"/>
      <c r="O1134" s="213"/>
      <c r="P1134" s="213"/>
      <c r="Q1134" s="213"/>
      <c r="R1134" s="213"/>
      <c r="S1134" s="213"/>
      <c r="T1134" s="214"/>
      <c r="AT1134" s="215" t="s">
        <v>193</v>
      </c>
      <c r="AU1134" s="215" t="s">
        <v>84</v>
      </c>
      <c r="AV1134" s="13" t="s">
        <v>82</v>
      </c>
      <c r="AW1134" s="13" t="s">
        <v>31</v>
      </c>
      <c r="AX1134" s="13" t="s">
        <v>75</v>
      </c>
      <c r="AY1134" s="215" t="s">
        <v>184</v>
      </c>
    </row>
    <row r="1135" spans="2:51" s="13" customFormat="1" ht="11.25">
      <c r="B1135" s="205"/>
      <c r="C1135" s="206"/>
      <c r="D1135" s="207" t="s">
        <v>193</v>
      </c>
      <c r="E1135" s="208" t="s">
        <v>1</v>
      </c>
      <c r="F1135" s="209" t="s">
        <v>697</v>
      </c>
      <c r="G1135" s="206"/>
      <c r="H1135" s="208" t="s">
        <v>1</v>
      </c>
      <c r="I1135" s="210"/>
      <c r="J1135" s="206"/>
      <c r="K1135" s="206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193</v>
      </c>
      <c r="AU1135" s="215" t="s">
        <v>84</v>
      </c>
      <c r="AV1135" s="13" t="s">
        <v>82</v>
      </c>
      <c r="AW1135" s="13" t="s">
        <v>31</v>
      </c>
      <c r="AX1135" s="13" t="s">
        <v>75</v>
      </c>
      <c r="AY1135" s="215" t="s">
        <v>184</v>
      </c>
    </row>
    <row r="1136" spans="2:51" s="14" customFormat="1" ht="11.25">
      <c r="B1136" s="216"/>
      <c r="C1136" s="217"/>
      <c r="D1136" s="207" t="s">
        <v>193</v>
      </c>
      <c r="E1136" s="218" t="s">
        <v>1</v>
      </c>
      <c r="F1136" s="219" t="s">
        <v>1022</v>
      </c>
      <c r="G1136" s="217"/>
      <c r="H1136" s="220">
        <v>8.1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193</v>
      </c>
      <c r="AU1136" s="226" t="s">
        <v>84</v>
      </c>
      <c r="AV1136" s="14" t="s">
        <v>84</v>
      </c>
      <c r="AW1136" s="14" t="s">
        <v>31</v>
      </c>
      <c r="AX1136" s="14" t="s">
        <v>75</v>
      </c>
      <c r="AY1136" s="226" t="s">
        <v>184</v>
      </c>
    </row>
    <row r="1137" spans="2:51" s="14" customFormat="1" ht="11.25">
      <c r="B1137" s="216"/>
      <c r="C1137" s="217"/>
      <c r="D1137" s="207" t="s">
        <v>193</v>
      </c>
      <c r="E1137" s="218" t="s">
        <v>1</v>
      </c>
      <c r="F1137" s="219" t="s">
        <v>1023</v>
      </c>
      <c r="G1137" s="217"/>
      <c r="H1137" s="220">
        <v>8.1</v>
      </c>
      <c r="I1137" s="221"/>
      <c r="J1137" s="217"/>
      <c r="K1137" s="217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193</v>
      </c>
      <c r="AU1137" s="226" t="s">
        <v>84</v>
      </c>
      <c r="AV1137" s="14" t="s">
        <v>84</v>
      </c>
      <c r="AW1137" s="14" t="s">
        <v>31</v>
      </c>
      <c r="AX1137" s="14" t="s">
        <v>75</v>
      </c>
      <c r="AY1137" s="226" t="s">
        <v>184</v>
      </c>
    </row>
    <row r="1138" spans="2:51" s="14" customFormat="1" ht="11.25">
      <c r="B1138" s="216"/>
      <c r="C1138" s="217"/>
      <c r="D1138" s="207" t="s">
        <v>193</v>
      </c>
      <c r="E1138" s="218" t="s">
        <v>1</v>
      </c>
      <c r="F1138" s="219" t="s">
        <v>1024</v>
      </c>
      <c r="G1138" s="217"/>
      <c r="H1138" s="220">
        <v>6.5</v>
      </c>
      <c r="I1138" s="221"/>
      <c r="J1138" s="217"/>
      <c r="K1138" s="217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193</v>
      </c>
      <c r="AU1138" s="226" t="s">
        <v>84</v>
      </c>
      <c r="AV1138" s="14" t="s">
        <v>84</v>
      </c>
      <c r="AW1138" s="14" t="s">
        <v>31</v>
      </c>
      <c r="AX1138" s="14" t="s">
        <v>75</v>
      </c>
      <c r="AY1138" s="226" t="s">
        <v>184</v>
      </c>
    </row>
    <row r="1139" spans="2:51" s="14" customFormat="1" ht="11.25">
      <c r="B1139" s="216"/>
      <c r="C1139" s="217"/>
      <c r="D1139" s="207" t="s">
        <v>193</v>
      </c>
      <c r="E1139" s="218" t="s">
        <v>1</v>
      </c>
      <c r="F1139" s="219" t="s">
        <v>1025</v>
      </c>
      <c r="G1139" s="217"/>
      <c r="H1139" s="220">
        <v>7.85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193</v>
      </c>
      <c r="AU1139" s="226" t="s">
        <v>84</v>
      </c>
      <c r="AV1139" s="14" t="s">
        <v>84</v>
      </c>
      <c r="AW1139" s="14" t="s">
        <v>31</v>
      </c>
      <c r="AX1139" s="14" t="s">
        <v>75</v>
      </c>
      <c r="AY1139" s="226" t="s">
        <v>184</v>
      </c>
    </row>
    <row r="1140" spans="2:51" s="14" customFormat="1" ht="11.25">
      <c r="B1140" s="216"/>
      <c r="C1140" s="217"/>
      <c r="D1140" s="207" t="s">
        <v>193</v>
      </c>
      <c r="E1140" s="218" t="s">
        <v>1</v>
      </c>
      <c r="F1140" s="219" t="s">
        <v>1026</v>
      </c>
      <c r="G1140" s="217"/>
      <c r="H1140" s="220">
        <v>7.2</v>
      </c>
      <c r="I1140" s="221"/>
      <c r="J1140" s="217"/>
      <c r="K1140" s="217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193</v>
      </c>
      <c r="AU1140" s="226" t="s">
        <v>84</v>
      </c>
      <c r="AV1140" s="14" t="s">
        <v>84</v>
      </c>
      <c r="AW1140" s="14" t="s">
        <v>31</v>
      </c>
      <c r="AX1140" s="14" t="s">
        <v>75</v>
      </c>
      <c r="AY1140" s="226" t="s">
        <v>184</v>
      </c>
    </row>
    <row r="1141" spans="2:51" s="14" customFormat="1" ht="11.25">
      <c r="B1141" s="216"/>
      <c r="C1141" s="217"/>
      <c r="D1141" s="207" t="s">
        <v>193</v>
      </c>
      <c r="E1141" s="218" t="s">
        <v>1</v>
      </c>
      <c r="F1141" s="219" t="s">
        <v>1027</v>
      </c>
      <c r="G1141" s="217"/>
      <c r="H1141" s="220">
        <v>8</v>
      </c>
      <c r="I1141" s="221"/>
      <c r="J1141" s="217"/>
      <c r="K1141" s="217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193</v>
      </c>
      <c r="AU1141" s="226" t="s">
        <v>84</v>
      </c>
      <c r="AV1141" s="14" t="s">
        <v>84</v>
      </c>
      <c r="AW1141" s="14" t="s">
        <v>31</v>
      </c>
      <c r="AX1141" s="14" t="s">
        <v>75</v>
      </c>
      <c r="AY1141" s="226" t="s">
        <v>184</v>
      </c>
    </row>
    <row r="1142" spans="2:51" s="14" customFormat="1" ht="11.25">
      <c r="B1142" s="216"/>
      <c r="C1142" s="217"/>
      <c r="D1142" s="207" t="s">
        <v>193</v>
      </c>
      <c r="E1142" s="218" t="s">
        <v>1</v>
      </c>
      <c r="F1142" s="219" t="s">
        <v>1028</v>
      </c>
      <c r="G1142" s="217"/>
      <c r="H1142" s="220">
        <v>8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193</v>
      </c>
      <c r="AU1142" s="226" t="s">
        <v>84</v>
      </c>
      <c r="AV1142" s="14" t="s">
        <v>84</v>
      </c>
      <c r="AW1142" s="14" t="s">
        <v>31</v>
      </c>
      <c r="AX1142" s="14" t="s">
        <v>75</v>
      </c>
      <c r="AY1142" s="226" t="s">
        <v>184</v>
      </c>
    </row>
    <row r="1143" spans="2:51" s="14" customFormat="1" ht="11.25">
      <c r="B1143" s="216"/>
      <c r="C1143" s="217"/>
      <c r="D1143" s="207" t="s">
        <v>193</v>
      </c>
      <c r="E1143" s="218" t="s">
        <v>1</v>
      </c>
      <c r="F1143" s="219" t="s">
        <v>1029</v>
      </c>
      <c r="G1143" s="217"/>
      <c r="H1143" s="220">
        <v>7.2</v>
      </c>
      <c r="I1143" s="221"/>
      <c r="J1143" s="217"/>
      <c r="K1143" s="217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193</v>
      </c>
      <c r="AU1143" s="226" t="s">
        <v>84</v>
      </c>
      <c r="AV1143" s="14" t="s">
        <v>84</v>
      </c>
      <c r="AW1143" s="14" t="s">
        <v>31</v>
      </c>
      <c r="AX1143" s="14" t="s">
        <v>75</v>
      </c>
      <c r="AY1143" s="226" t="s">
        <v>184</v>
      </c>
    </row>
    <row r="1144" spans="2:51" s="14" customFormat="1" ht="11.25">
      <c r="B1144" s="216"/>
      <c r="C1144" s="217"/>
      <c r="D1144" s="207" t="s">
        <v>193</v>
      </c>
      <c r="E1144" s="218" t="s">
        <v>1</v>
      </c>
      <c r="F1144" s="219" t="s">
        <v>1030</v>
      </c>
      <c r="G1144" s="217"/>
      <c r="H1144" s="220">
        <v>7.6</v>
      </c>
      <c r="I1144" s="221"/>
      <c r="J1144" s="217"/>
      <c r="K1144" s="217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193</v>
      </c>
      <c r="AU1144" s="226" t="s">
        <v>84</v>
      </c>
      <c r="AV1144" s="14" t="s">
        <v>84</v>
      </c>
      <c r="AW1144" s="14" t="s">
        <v>31</v>
      </c>
      <c r="AX1144" s="14" t="s">
        <v>75</v>
      </c>
      <c r="AY1144" s="226" t="s">
        <v>184</v>
      </c>
    </row>
    <row r="1145" spans="2:51" s="14" customFormat="1" ht="11.25">
      <c r="B1145" s="216"/>
      <c r="C1145" s="217"/>
      <c r="D1145" s="207" t="s">
        <v>193</v>
      </c>
      <c r="E1145" s="218" t="s">
        <v>1</v>
      </c>
      <c r="F1145" s="219" t="s">
        <v>1031</v>
      </c>
      <c r="G1145" s="217"/>
      <c r="H1145" s="220">
        <v>6.8</v>
      </c>
      <c r="I1145" s="221"/>
      <c r="J1145" s="217"/>
      <c r="K1145" s="217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193</v>
      </c>
      <c r="AU1145" s="226" t="s">
        <v>84</v>
      </c>
      <c r="AV1145" s="14" t="s">
        <v>84</v>
      </c>
      <c r="AW1145" s="14" t="s">
        <v>31</v>
      </c>
      <c r="AX1145" s="14" t="s">
        <v>75</v>
      </c>
      <c r="AY1145" s="226" t="s">
        <v>184</v>
      </c>
    </row>
    <row r="1146" spans="2:51" s="14" customFormat="1" ht="11.25">
      <c r="B1146" s="216"/>
      <c r="C1146" s="217"/>
      <c r="D1146" s="207" t="s">
        <v>193</v>
      </c>
      <c r="E1146" s="218" t="s">
        <v>1</v>
      </c>
      <c r="F1146" s="219" t="s">
        <v>1032</v>
      </c>
      <c r="G1146" s="217"/>
      <c r="H1146" s="220">
        <v>8.1</v>
      </c>
      <c r="I1146" s="221"/>
      <c r="J1146" s="217"/>
      <c r="K1146" s="217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193</v>
      </c>
      <c r="AU1146" s="226" t="s">
        <v>84</v>
      </c>
      <c r="AV1146" s="14" t="s">
        <v>84</v>
      </c>
      <c r="AW1146" s="14" t="s">
        <v>31</v>
      </c>
      <c r="AX1146" s="14" t="s">
        <v>75</v>
      </c>
      <c r="AY1146" s="226" t="s">
        <v>184</v>
      </c>
    </row>
    <row r="1147" spans="2:51" s="14" customFormat="1" ht="11.25">
      <c r="B1147" s="216"/>
      <c r="C1147" s="217"/>
      <c r="D1147" s="207" t="s">
        <v>193</v>
      </c>
      <c r="E1147" s="218" t="s">
        <v>1</v>
      </c>
      <c r="F1147" s="219" t="s">
        <v>1033</v>
      </c>
      <c r="G1147" s="217"/>
      <c r="H1147" s="220">
        <v>8.1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193</v>
      </c>
      <c r="AU1147" s="226" t="s">
        <v>84</v>
      </c>
      <c r="AV1147" s="14" t="s">
        <v>84</v>
      </c>
      <c r="AW1147" s="14" t="s">
        <v>31</v>
      </c>
      <c r="AX1147" s="14" t="s">
        <v>75</v>
      </c>
      <c r="AY1147" s="226" t="s">
        <v>184</v>
      </c>
    </row>
    <row r="1148" spans="2:51" s="13" customFormat="1" ht="11.25">
      <c r="B1148" s="205"/>
      <c r="C1148" s="206"/>
      <c r="D1148" s="207" t="s">
        <v>193</v>
      </c>
      <c r="E1148" s="208" t="s">
        <v>1</v>
      </c>
      <c r="F1148" s="209" t="s">
        <v>195</v>
      </c>
      <c r="G1148" s="206"/>
      <c r="H1148" s="208" t="s">
        <v>1</v>
      </c>
      <c r="I1148" s="210"/>
      <c r="J1148" s="206"/>
      <c r="K1148" s="206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193</v>
      </c>
      <c r="AU1148" s="215" t="s">
        <v>84</v>
      </c>
      <c r="AV1148" s="13" t="s">
        <v>82</v>
      </c>
      <c r="AW1148" s="13" t="s">
        <v>31</v>
      </c>
      <c r="AX1148" s="13" t="s">
        <v>75</v>
      </c>
      <c r="AY1148" s="215" t="s">
        <v>184</v>
      </c>
    </row>
    <row r="1149" spans="2:51" s="13" customFormat="1" ht="11.25">
      <c r="B1149" s="205"/>
      <c r="C1149" s="206"/>
      <c r="D1149" s="207" t="s">
        <v>193</v>
      </c>
      <c r="E1149" s="208" t="s">
        <v>1</v>
      </c>
      <c r="F1149" s="209" t="s">
        <v>710</v>
      </c>
      <c r="G1149" s="206"/>
      <c r="H1149" s="208" t="s">
        <v>1</v>
      </c>
      <c r="I1149" s="210"/>
      <c r="J1149" s="206"/>
      <c r="K1149" s="206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193</v>
      </c>
      <c r="AU1149" s="215" t="s">
        <v>84</v>
      </c>
      <c r="AV1149" s="13" t="s">
        <v>82</v>
      </c>
      <c r="AW1149" s="13" t="s">
        <v>31</v>
      </c>
      <c r="AX1149" s="13" t="s">
        <v>75</v>
      </c>
      <c r="AY1149" s="215" t="s">
        <v>184</v>
      </c>
    </row>
    <row r="1150" spans="2:51" s="14" customFormat="1" ht="11.25">
      <c r="B1150" s="216"/>
      <c r="C1150" s="217"/>
      <c r="D1150" s="207" t="s">
        <v>193</v>
      </c>
      <c r="E1150" s="218" t="s">
        <v>1</v>
      </c>
      <c r="F1150" s="219" t="s">
        <v>1034</v>
      </c>
      <c r="G1150" s="217"/>
      <c r="H1150" s="220">
        <v>15.92</v>
      </c>
      <c r="I1150" s="221"/>
      <c r="J1150" s="217"/>
      <c r="K1150" s="217"/>
      <c r="L1150" s="222"/>
      <c r="M1150" s="223"/>
      <c r="N1150" s="224"/>
      <c r="O1150" s="224"/>
      <c r="P1150" s="224"/>
      <c r="Q1150" s="224"/>
      <c r="R1150" s="224"/>
      <c r="S1150" s="224"/>
      <c r="T1150" s="225"/>
      <c r="AT1150" s="226" t="s">
        <v>193</v>
      </c>
      <c r="AU1150" s="226" t="s">
        <v>84</v>
      </c>
      <c r="AV1150" s="14" t="s">
        <v>84</v>
      </c>
      <c r="AW1150" s="14" t="s">
        <v>31</v>
      </c>
      <c r="AX1150" s="14" t="s">
        <v>75</v>
      </c>
      <c r="AY1150" s="226" t="s">
        <v>184</v>
      </c>
    </row>
    <row r="1151" spans="2:51" s="14" customFormat="1" ht="11.25">
      <c r="B1151" s="216"/>
      <c r="C1151" s="217"/>
      <c r="D1151" s="207" t="s">
        <v>193</v>
      </c>
      <c r="E1151" s="218" t="s">
        <v>1</v>
      </c>
      <c r="F1151" s="219" t="s">
        <v>1035</v>
      </c>
      <c r="G1151" s="217"/>
      <c r="H1151" s="220">
        <v>16.399999999999999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193</v>
      </c>
      <c r="AU1151" s="226" t="s">
        <v>84</v>
      </c>
      <c r="AV1151" s="14" t="s">
        <v>84</v>
      </c>
      <c r="AW1151" s="14" t="s">
        <v>31</v>
      </c>
      <c r="AX1151" s="14" t="s">
        <v>75</v>
      </c>
      <c r="AY1151" s="226" t="s">
        <v>184</v>
      </c>
    </row>
    <row r="1152" spans="2:51" s="14" customFormat="1" ht="11.25">
      <c r="B1152" s="216"/>
      <c r="C1152" s="217"/>
      <c r="D1152" s="207" t="s">
        <v>193</v>
      </c>
      <c r="E1152" s="218" t="s">
        <v>1</v>
      </c>
      <c r="F1152" s="219" t="s">
        <v>1036</v>
      </c>
      <c r="G1152" s="217"/>
      <c r="H1152" s="220">
        <v>17.3</v>
      </c>
      <c r="I1152" s="221"/>
      <c r="J1152" s="217"/>
      <c r="K1152" s="217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193</v>
      </c>
      <c r="AU1152" s="226" t="s">
        <v>84</v>
      </c>
      <c r="AV1152" s="14" t="s">
        <v>84</v>
      </c>
      <c r="AW1152" s="14" t="s">
        <v>31</v>
      </c>
      <c r="AX1152" s="14" t="s">
        <v>75</v>
      </c>
      <c r="AY1152" s="226" t="s">
        <v>184</v>
      </c>
    </row>
    <row r="1153" spans="1:65" s="14" customFormat="1" ht="11.25">
      <c r="B1153" s="216"/>
      <c r="C1153" s="217"/>
      <c r="D1153" s="207" t="s">
        <v>193</v>
      </c>
      <c r="E1153" s="218" t="s">
        <v>1</v>
      </c>
      <c r="F1153" s="219" t="s">
        <v>1037</v>
      </c>
      <c r="G1153" s="217"/>
      <c r="H1153" s="220">
        <v>17.32</v>
      </c>
      <c r="I1153" s="221"/>
      <c r="J1153" s="217"/>
      <c r="K1153" s="217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193</v>
      </c>
      <c r="AU1153" s="226" t="s">
        <v>84</v>
      </c>
      <c r="AV1153" s="14" t="s">
        <v>84</v>
      </c>
      <c r="AW1153" s="14" t="s">
        <v>31</v>
      </c>
      <c r="AX1153" s="14" t="s">
        <v>75</v>
      </c>
      <c r="AY1153" s="226" t="s">
        <v>184</v>
      </c>
    </row>
    <row r="1154" spans="1:65" s="14" customFormat="1" ht="11.25">
      <c r="B1154" s="216"/>
      <c r="C1154" s="217"/>
      <c r="D1154" s="207" t="s">
        <v>193</v>
      </c>
      <c r="E1154" s="217"/>
      <c r="F1154" s="219" t="s">
        <v>1176</v>
      </c>
      <c r="G1154" s="217"/>
      <c r="H1154" s="220">
        <v>899.05200000000002</v>
      </c>
      <c r="I1154" s="221"/>
      <c r="J1154" s="217"/>
      <c r="K1154" s="217"/>
      <c r="L1154" s="222"/>
      <c r="M1154" s="223"/>
      <c r="N1154" s="224"/>
      <c r="O1154" s="224"/>
      <c r="P1154" s="224"/>
      <c r="Q1154" s="224"/>
      <c r="R1154" s="224"/>
      <c r="S1154" s="224"/>
      <c r="T1154" s="225"/>
      <c r="AT1154" s="226" t="s">
        <v>193</v>
      </c>
      <c r="AU1154" s="226" t="s">
        <v>84</v>
      </c>
      <c r="AV1154" s="14" t="s">
        <v>84</v>
      </c>
      <c r="AW1154" s="14" t="s">
        <v>4</v>
      </c>
      <c r="AX1154" s="14" t="s">
        <v>82</v>
      </c>
      <c r="AY1154" s="226" t="s">
        <v>184</v>
      </c>
    </row>
    <row r="1155" spans="1:65" s="2" customFormat="1" ht="24">
      <c r="A1155" s="34"/>
      <c r="B1155" s="35"/>
      <c r="C1155" s="192" t="s">
        <v>1177</v>
      </c>
      <c r="D1155" s="192" t="s">
        <v>187</v>
      </c>
      <c r="E1155" s="193" t="s">
        <v>1178</v>
      </c>
      <c r="F1155" s="194" t="s">
        <v>1179</v>
      </c>
      <c r="G1155" s="195" t="s">
        <v>122</v>
      </c>
      <c r="H1155" s="196">
        <v>742.25599999999997</v>
      </c>
      <c r="I1155" s="197"/>
      <c r="J1155" s="198">
        <f>ROUND(I1155*H1155,2)</f>
        <v>0</v>
      </c>
      <c r="K1155" s="194" t="s">
        <v>190</v>
      </c>
      <c r="L1155" s="39"/>
      <c r="M1155" s="199" t="s">
        <v>1</v>
      </c>
      <c r="N1155" s="200" t="s">
        <v>40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382</v>
      </c>
      <c r="AT1155" s="203" t="s">
        <v>187</v>
      </c>
      <c r="AU1155" s="203" t="s">
        <v>84</v>
      </c>
      <c r="AY1155" s="17" t="s">
        <v>184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82</v>
      </c>
      <c r="BK1155" s="204">
        <f>ROUND(I1155*H1155,2)</f>
        <v>0</v>
      </c>
      <c r="BL1155" s="17" t="s">
        <v>382</v>
      </c>
      <c r="BM1155" s="203" t="s">
        <v>1180</v>
      </c>
    </row>
    <row r="1156" spans="1:65" s="13" customFormat="1" ht="22.5">
      <c r="B1156" s="205"/>
      <c r="C1156" s="206"/>
      <c r="D1156" s="207" t="s">
        <v>193</v>
      </c>
      <c r="E1156" s="208" t="s">
        <v>1</v>
      </c>
      <c r="F1156" s="209" t="s">
        <v>194</v>
      </c>
      <c r="G1156" s="206"/>
      <c r="H1156" s="208" t="s">
        <v>1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193</v>
      </c>
      <c r="AU1156" s="215" t="s">
        <v>84</v>
      </c>
      <c r="AV1156" s="13" t="s">
        <v>82</v>
      </c>
      <c r="AW1156" s="13" t="s">
        <v>31</v>
      </c>
      <c r="AX1156" s="13" t="s">
        <v>75</v>
      </c>
      <c r="AY1156" s="215" t="s">
        <v>184</v>
      </c>
    </row>
    <row r="1157" spans="1:65" s="13" customFormat="1" ht="11.25">
      <c r="B1157" s="205"/>
      <c r="C1157" s="206"/>
      <c r="D1157" s="207" t="s">
        <v>193</v>
      </c>
      <c r="E1157" s="208" t="s">
        <v>1</v>
      </c>
      <c r="F1157" s="209" t="s">
        <v>195</v>
      </c>
      <c r="G1157" s="206"/>
      <c r="H1157" s="208" t="s">
        <v>1</v>
      </c>
      <c r="I1157" s="210"/>
      <c r="J1157" s="206"/>
      <c r="K1157" s="206"/>
      <c r="L1157" s="211"/>
      <c r="M1157" s="212"/>
      <c r="N1157" s="213"/>
      <c r="O1157" s="213"/>
      <c r="P1157" s="213"/>
      <c r="Q1157" s="213"/>
      <c r="R1157" s="213"/>
      <c r="S1157" s="213"/>
      <c r="T1157" s="214"/>
      <c r="AT1157" s="215" t="s">
        <v>193</v>
      </c>
      <c r="AU1157" s="215" t="s">
        <v>84</v>
      </c>
      <c r="AV1157" s="13" t="s">
        <v>82</v>
      </c>
      <c r="AW1157" s="13" t="s">
        <v>31</v>
      </c>
      <c r="AX1157" s="13" t="s">
        <v>75</v>
      </c>
      <c r="AY1157" s="215" t="s">
        <v>184</v>
      </c>
    </row>
    <row r="1158" spans="1:65" s="13" customFormat="1" ht="11.25">
      <c r="B1158" s="205"/>
      <c r="C1158" s="206"/>
      <c r="D1158" s="207" t="s">
        <v>193</v>
      </c>
      <c r="E1158" s="208" t="s">
        <v>1</v>
      </c>
      <c r="F1158" s="209" t="s">
        <v>651</v>
      </c>
      <c r="G1158" s="206"/>
      <c r="H1158" s="208" t="s">
        <v>1</v>
      </c>
      <c r="I1158" s="210"/>
      <c r="J1158" s="206"/>
      <c r="K1158" s="206"/>
      <c r="L1158" s="211"/>
      <c r="M1158" s="212"/>
      <c r="N1158" s="213"/>
      <c r="O1158" s="213"/>
      <c r="P1158" s="213"/>
      <c r="Q1158" s="213"/>
      <c r="R1158" s="213"/>
      <c r="S1158" s="213"/>
      <c r="T1158" s="214"/>
      <c r="AT1158" s="215" t="s">
        <v>193</v>
      </c>
      <c r="AU1158" s="215" t="s">
        <v>84</v>
      </c>
      <c r="AV1158" s="13" t="s">
        <v>82</v>
      </c>
      <c r="AW1158" s="13" t="s">
        <v>31</v>
      </c>
      <c r="AX1158" s="13" t="s">
        <v>75</v>
      </c>
      <c r="AY1158" s="215" t="s">
        <v>184</v>
      </c>
    </row>
    <row r="1159" spans="1:65" s="14" customFormat="1" ht="11.25">
      <c r="B1159" s="216"/>
      <c r="C1159" s="217"/>
      <c r="D1159" s="207" t="s">
        <v>193</v>
      </c>
      <c r="E1159" s="218" t="s">
        <v>1</v>
      </c>
      <c r="F1159" s="219" t="s">
        <v>1095</v>
      </c>
      <c r="G1159" s="217"/>
      <c r="H1159" s="220">
        <v>56.36</v>
      </c>
      <c r="I1159" s="221"/>
      <c r="J1159" s="217"/>
      <c r="K1159" s="217"/>
      <c r="L1159" s="222"/>
      <c r="M1159" s="223"/>
      <c r="N1159" s="224"/>
      <c r="O1159" s="224"/>
      <c r="P1159" s="224"/>
      <c r="Q1159" s="224"/>
      <c r="R1159" s="224"/>
      <c r="S1159" s="224"/>
      <c r="T1159" s="225"/>
      <c r="AT1159" s="226" t="s">
        <v>193</v>
      </c>
      <c r="AU1159" s="226" t="s">
        <v>84</v>
      </c>
      <c r="AV1159" s="14" t="s">
        <v>84</v>
      </c>
      <c r="AW1159" s="14" t="s">
        <v>31</v>
      </c>
      <c r="AX1159" s="14" t="s">
        <v>75</v>
      </c>
      <c r="AY1159" s="226" t="s">
        <v>184</v>
      </c>
    </row>
    <row r="1160" spans="1:65" s="14" customFormat="1" ht="11.25">
      <c r="B1160" s="216"/>
      <c r="C1160" s="217"/>
      <c r="D1160" s="207" t="s">
        <v>193</v>
      </c>
      <c r="E1160" s="218" t="s">
        <v>1</v>
      </c>
      <c r="F1160" s="219" t="s">
        <v>1096</v>
      </c>
      <c r="G1160" s="217"/>
      <c r="H1160" s="220">
        <v>74.56</v>
      </c>
      <c r="I1160" s="221"/>
      <c r="J1160" s="217"/>
      <c r="K1160" s="217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193</v>
      </c>
      <c r="AU1160" s="226" t="s">
        <v>84</v>
      </c>
      <c r="AV1160" s="14" t="s">
        <v>84</v>
      </c>
      <c r="AW1160" s="14" t="s">
        <v>31</v>
      </c>
      <c r="AX1160" s="14" t="s">
        <v>75</v>
      </c>
      <c r="AY1160" s="226" t="s">
        <v>184</v>
      </c>
    </row>
    <row r="1161" spans="1:65" s="14" customFormat="1" ht="11.25">
      <c r="B1161" s="216"/>
      <c r="C1161" s="217"/>
      <c r="D1161" s="207" t="s">
        <v>193</v>
      </c>
      <c r="E1161" s="218" t="s">
        <v>1</v>
      </c>
      <c r="F1161" s="219" t="s">
        <v>1097</v>
      </c>
      <c r="G1161" s="217"/>
      <c r="H1161" s="220">
        <v>31.52</v>
      </c>
      <c r="I1161" s="221"/>
      <c r="J1161" s="217"/>
      <c r="K1161" s="217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193</v>
      </c>
      <c r="AU1161" s="226" t="s">
        <v>84</v>
      </c>
      <c r="AV1161" s="14" t="s">
        <v>84</v>
      </c>
      <c r="AW1161" s="14" t="s">
        <v>31</v>
      </c>
      <c r="AX1161" s="14" t="s">
        <v>75</v>
      </c>
      <c r="AY1161" s="226" t="s">
        <v>184</v>
      </c>
    </row>
    <row r="1162" spans="1:65" s="14" customFormat="1" ht="11.25">
      <c r="B1162" s="216"/>
      <c r="C1162" s="217"/>
      <c r="D1162" s="207" t="s">
        <v>193</v>
      </c>
      <c r="E1162" s="218" t="s">
        <v>1</v>
      </c>
      <c r="F1162" s="219" t="s">
        <v>1098</v>
      </c>
      <c r="G1162" s="217"/>
      <c r="H1162" s="220">
        <v>14.805</v>
      </c>
      <c r="I1162" s="221"/>
      <c r="J1162" s="217"/>
      <c r="K1162" s="217"/>
      <c r="L1162" s="222"/>
      <c r="M1162" s="223"/>
      <c r="N1162" s="224"/>
      <c r="O1162" s="224"/>
      <c r="P1162" s="224"/>
      <c r="Q1162" s="224"/>
      <c r="R1162" s="224"/>
      <c r="S1162" s="224"/>
      <c r="T1162" s="225"/>
      <c r="AT1162" s="226" t="s">
        <v>193</v>
      </c>
      <c r="AU1162" s="226" t="s">
        <v>84</v>
      </c>
      <c r="AV1162" s="14" t="s">
        <v>84</v>
      </c>
      <c r="AW1162" s="14" t="s">
        <v>31</v>
      </c>
      <c r="AX1162" s="14" t="s">
        <v>75</v>
      </c>
      <c r="AY1162" s="226" t="s">
        <v>184</v>
      </c>
    </row>
    <row r="1163" spans="1:65" s="14" customFormat="1" ht="11.25">
      <c r="B1163" s="216"/>
      <c r="C1163" s="217"/>
      <c r="D1163" s="207" t="s">
        <v>193</v>
      </c>
      <c r="E1163" s="218" t="s">
        <v>1</v>
      </c>
      <c r="F1163" s="219" t="s">
        <v>1099</v>
      </c>
      <c r="G1163" s="217"/>
      <c r="H1163" s="220">
        <v>13.404999999999999</v>
      </c>
      <c r="I1163" s="221"/>
      <c r="J1163" s="217"/>
      <c r="K1163" s="217"/>
      <c r="L1163" s="222"/>
      <c r="M1163" s="223"/>
      <c r="N1163" s="224"/>
      <c r="O1163" s="224"/>
      <c r="P1163" s="224"/>
      <c r="Q1163" s="224"/>
      <c r="R1163" s="224"/>
      <c r="S1163" s="224"/>
      <c r="T1163" s="225"/>
      <c r="AT1163" s="226" t="s">
        <v>193</v>
      </c>
      <c r="AU1163" s="226" t="s">
        <v>84</v>
      </c>
      <c r="AV1163" s="14" t="s">
        <v>84</v>
      </c>
      <c r="AW1163" s="14" t="s">
        <v>31</v>
      </c>
      <c r="AX1163" s="14" t="s">
        <v>75</v>
      </c>
      <c r="AY1163" s="226" t="s">
        <v>184</v>
      </c>
    </row>
    <row r="1164" spans="1:65" s="14" customFormat="1" ht="11.25">
      <c r="B1164" s="216"/>
      <c r="C1164" s="217"/>
      <c r="D1164" s="207" t="s">
        <v>193</v>
      </c>
      <c r="E1164" s="218" t="s">
        <v>1</v>
      </c>
      <c r="F1164" s="219" t="s">
        <v>1100</v>
      </c>
      <c r="G1164" s="217"/>
      <c r="H1164" s="220">
        <v>27.3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193</v>
      </c>
      <c r="AU1164" s="226" t="s">
        <v>84</v>
      </c>
      <c r="AV1164" s="14" t="s">
        <v>84</v>
      </c>
      <c r="AW1164" s="14" t="s">
        <v>31</v>
      </c>
      <c r="AX1164" s="14" t="s">
        <v>75</v>
      </c>
      <c r="AY1164" s="226" t="s">
        <v>184</v>
      </c>
    </row>
    <row r="1165" spans="1:65" s="14" customFormat="1" ht="11.25">
      <c r="B1165" s="216"/>
      <c r="C1165" s="217"/>
      <c r="D1165" s="207" t="s">
        <v>193</v>
      </c>
      <c r="E1165" s="218" t="s">
        <v>1</v>
      </c>
      <c r="F1165" s="219" t="s">
        <v>1101</v>
      </c>
      <c r="G1165" s="217"/>
      <c r="H1165" s="220">
        <v>4.3730000000000002</v>
      </c>
      <c r="I1165" s="221"/>
      <c r="J1165" s="217"/>
      <c r="K1165" s="217"/>
      <c r="L1165" s="222"/>
      <c r="M1165" s="223"/>
      <c r="N1165" s="224"/>
      <c r="O1165" s="224"/>
      <c r="P1165" s="224"/>
      <c r="Q1165" s="224"/>
      <c r="R1165" s="224"/>
      <c r="S1165" s="224"/>
      <c r="T1165" s="225"/>
      <c r="AT1165" s="226" t="s">
        <v>193</v>
      </c>
      <c r="AU1165" s="226" t="s">
        <v>84</v>
      </c>
      <c r="AV1165" s="14" t="s">
        <v>84</v>
      </c>
      <c r="AW1165" s="14" t="s">
        <v>31</v>
      </c>
      <c r="AX1165" s="14" t="s">
        <v>75</v>
      </c>
      <c r="AY1165" s="226" t="s">
        <v>184</v>
      </c>
    </row>
    <row r="1166" spans="1:65" s="14" customFormat="1" ht="11.25">
      <c r="B1166" s="216"/>
      <c r="C1166" s="217"/>
      <c r="D1166" s="207" t="s">
        <v>193</v>
      </c>
      <c r="E1166" s="218" t="s">
        <v>1</v>
      </c>
      <c r="F1166" s="219" t="s">
        <v>1102</v>
      </c>
      <c r="G1166" s="217"/>
      <c r="H1166" s="220">
        <v>20.2</v>
      </c>
      <c r="I1166" s="221"/>
      <c r="J1166" s="217"/>
      <c r="K1166" s="217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193</v>
      </c>
      <c r="AU1166" s="226" t="s">
        <v>84</v>
      </c>
      <c r="AV1166" s="14" t="s">
        <v>84</v>
      </c>
      <c r="AW1166" s="14" t="s">
        <v>31</v>
      </c>
      <c r="AX1166" s="14" t="s">
        <v>75</v>
      </c>
      <c r="AY1166" s="226" t="s">
        <v>184</v>
      </c>
    </row>
    <row r="1167" spans="1:65" s="14" customFormat="1" ht="11.25">
      <c r="B1167" s="216"/>
      <c r="C1167" s="217"/>
      <c r="D1167" s="207" t="s">
        <v>193</v>
      </c>
      <c r="E1167" s="218" t="s">
        <v>1</v>
      </c>
      <c r="F1167" s="219" t="s">
        <v>1103</v>
      </c>
      <c r="G1167" s="217"/>
      <c r="H1167" s="220">
        <v>3.855</v>
      </c>
      <c r="I1167" s="221"/>
      <c r="J1167" s="217"/>
      <c r="K1167" s="217"/>
      <c r="L1167" s="222"/>
      <c r="M1167" s="223"/>
      <c r="N1167" s="224"/>
      <c r="O1167" s="224"/>
      <c r="P1167" s="224"/>
      <c r="Q1167" s="224"/>
      <c r="R1167" s="224"/>
      <c r="S1167" s="224"/>
      <c r="T1167" s="225"/>
      <c r="AT1167" s="226" t="s">
        <v>193</v>
      </c>
      <c r="AU1167" s="226" t="s">
        <v>84</v>
      </c>
      <c r="AV1167" s="14" t="s">
        <v>84</v>
      </c>
      <c r="AW1167" s="14" t="s">
        <v>31</v>
      </c>
      <c r="AX1167" s="14" t="s">
        <v>75</v>
      </c>
      <c r="AY1167" s="226" t="s">
        <v>184</v>
      </c>
    </row>
    <row r="1168" spans="1:65" s="14" customFormat="1" ht="11.25">
      <c r="B1168" s="216"/>
      <c r="C1168" s="217"/>
      <c r="D1168" s="207" t="s">
        <v>193</v>
      </c>
      <c r="E1168" s="218" t="s">
        <v>1</v>
      </c>
      <c r="F1168" s="219" t="s">
        <v>1104</v>
      </c>
      <c r="G1168" s="217"/>
      <c r="H1168" s="220">
        <v>23.8</v>
      </c>
      <c r="I1168" s="221"/>
      <c r="J1168" s="217"/>
      <c r="K1168" s="217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193</v>
      </c>
      <c r="AU1168" s="226" t="s">
        <v>84</v>
      </c>
      <c r="AV1168" s="14" t="s">
        <v>84</v>
      </c>
      <c r="AW1168" s="14" t="s">
        <v>31</v>
      </c>
      <c r="AX1168" s="14" t="s">
        <v>75</v>
      </c>
      <c r="AY1168" s="226" t="s">
        <v>184</v>
      </c>
    </row>
    <row r="1169" spans="2:51" s="14" customFormat="1" ht="11.25">
      <c r="B1169" s="216"/>
      <c r="C1169" s="217"/>
      <c r="D1169" s="207" t="s">
        <v>193</v>
      </c>
      <c r="E1169" s="218" t="s">
        <v>1</v>
      </c>
      <c r="F1169" s="219" t="s">
        <v>1105</v>
      </c>
      <c r="G1169" s="217"/>
      <c r="H1169" s="220">
        <v>4.2549999999999999</v>
      </c>
      <c r="I1169" s="221"/>
      <c r="J1169" s="217"/>
      <c r="K1169" s="217"/>
      <c r="L1169" s="222"/>
      <c r="M1169" s="223"/>
      <c r="N1169" s="224"/>
      <c r="O1169" s="224"/>
      <c r="P1169" s="224"/>
      <c r="Q1169" s="224"/>
      <c r="R1169" s="224"/>
      <c r="S1169" s="224"/>
      <c r="T1169" s="225"/>
      <c r="AT1169" s="226" t="s">
        <v>193</v>
      </c>
      <c r="AU1169" s="226" t="s">
        <v>84</v>
      </c>
      <c r="AV1169" s="14" t="s">
        <v>84</v>
      </c>
      <c r="AW1169" s="14" t="s">
        <v>31</v>
      </c>
      <c r="AX1169" s="14" t="s">
        <v>75</v>
      </c>
      <c r="AY1169" s="226" t="s">
        <v>184</v>
      </c>
    </row>
    <row r="1170" spans="2:51" s="14" customFormat="1" ht="11.25">
      <c r="B1170" s="216"/>
      <c r="C1170" s="217"/>
      <c r="D1170" s="207" t="s">
        <v>193</v>
      </c>
      <c r="E1170" s="218" t="s">
        <v>1</v>
      </c>
      <c r="F1170" s="219" t="s">
        <v>1106</v>
      </c>
      <c r="G1170" s="217"/>
      <c r="H1170" s="220">
        <v>28.8</v>
      </c>
      <c r="I1170" s="221"/>
      <c r="J1170" s="217"/>
      <c r="K1170" s="217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193</v>
      </c>
      <c r="AU1170" s="226" t="s">
        <v>84</v>
      </c>
      <c r="AV1170" s="14" t="s">
        <v>84</v>
      </c>
      <c r="AW1170" s="14" t="s">
        <v>31</v>
      </c>
      <c r="AX1170" s="14" t="s">
        <v>75</v>
      </c>
      <c r="AY1170" s="226" t="s">
        <v>184</v>
      </c>
    </row>
    <row r="1171" spans="2:51" s="14" customFormat="1" ht="11.25">
      <c r="B1171" s="216"/>
      <c r="C1171" s="217"/>
      <c r="D1171" s="207" t="s">
        <v>193</v>
      </c>
      <c r="E1171" s="218" t="s">
        <v>1</v>
      </c>
      <c r="F1171" s="219" t="s">
        <v>1107</v>
      </c>
      <c r="G1171" s="217"/>
      <c r="H1171" s="220">
        <v>15.52</v>
      </c>
      <c r="I1171" s="221"/>
      <c r="J1171" s="217"/>
      <c r="K1171" s="217"/>
      <c r="L1171" s="222"/>
      <c r="M1171" s="223"/>
      <c r="N1171" s="224"/>
      <c r="O1171" s="224"/>
      <c r="P1171" s="224"/>
      <c r="Q1171" s="224"/>
      <c r="R1171" s="224"/>
      <c r="S1171" s="224"/>
      <c r="T1171" s="225"/>
      <c r="AT1171" s="226" t="s">
        <v>193</v>
      </c>
      <c r="AU1171" s="226" t="s">
        <v>84</v>
      </c>
      <c r="AV1171" s="14" t="s">
        <v>84</v>
      </c>
      <c r="AW1171" s="14" t="s">
        <v>31</v>
      </c>
      <c r="AX1171" s="14" t="s">
        <v>75</v>
      </c>
      <c r="AY1171" s="226" t="s">
        <v>184</v>
      </c>
    </row>
    <row r="1172" spans="2:51" s="14" customFormat="1" ht="11.25">
      <c r="B1172" s="216"/>
      <c r="C1172" s="217"/>
      <c r="D1172" s="207" t="s">
        <v>193</v>
      </c>
      <c r="E1172" s="218" t="s">
        <v>1</v>
      </c>
      <c r="F1172" s="219" t="s">
        <v>1108</v>
      </c>
      <c r="G1172" s="217"/>
      <c r="H1172" s="220">
        <v>15.32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193</v>
      </c>
      <c r="AU1172" s="226" t="s">
        <v>84</v>
      </c>
      <c r="AV1172" s="14" t="s">
        <v>84</v>
      </c>
      <c r="AW1172" s="14" t="s">
        <v>31</v>
      </c>
      <c r="AX1172" s="14" t="s">
        <v>75</v>
      </c>
      <c r="AY1172" s="226" t="s">
        <v>184</v>
      </c>
    </row>
    <row r="1173" spans="2:51" s="14" customFormat="1" ht="11.25">
      <c r="B1173" s="216"/>
      <c r="C1173" s="217"/>
      <c r="D1173" s="207" t="s">
        <v>193</v>
      </c>
      <c r="E1173" s="218" t="s">
        <v>1</v>
      </c>
      <c r="F1173" s="219" t="s">
        <v>1109</v>
      </c>
      <c r="G1173" s="217"/>
      <c r="H1173" s="220">
        <v>31.52</v>
      </c>
      <c r="I1173" s="221"/>
      <c r="J1173" s="217"/>
      <c r="K1173" s="217"/>
      <c r="L1173" s="222"/>
      <c r="M1173" s="223"/>
      <c r="N1173" s="224"/>
      <c r="O1173" s="224"/>
      <c r="P1173" s="224"/>
      <c r="Q1173" s="224"/>
      <c r="R1173" s="224"/>
      <c r="S1173" s="224"/>
      <c r="T1173" s="225"/>
      <c r="AT1173" s="226" t="s">
        <v>193</v>
      </c>
      <c r="AU1173" s="226" t="s">
        <v>84</v>
      </c>
      <c r="AV1173" s="14" t="s">
        <v>84</v>
      </c>
      <c r="AW1173" s="14" t="s">
        <v>31</v>
      </c>
      <c r="AX1173" s="14" t="s">
        <v>75</v>
      </c>
      <c r="AY1173" s="226" t="s">
        <v>184</v>
      </c>
    </row>
    <row r="1174" spans="2:51" s="14" customFormat="1" ht="11.25">
      <c r="B1174" s="216"/>
      <c r="C1174" s="217"/>
      <c r="D1174" s="207" t="s">
        <v>193</v>
      </c>
      <c r="E1174" s="218" t="s">
        <v>1</v>
      </c>
      <c r="F1174" s="219" t="s">
        <v>1110</v>
      </c>
      <c r="G1174" s="217"/>
      <c r="H1174" s="220">
        <v>31.72</v>
      </c>
      <c r="I1174" s="221"/>
      <c r="J1174" s="217"/>
      <c r="K1174" s="217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193</v>
      </c>
      <c r="AU1174" s="226" t="s">
        <v>84</v>
      </c>
      <c r="AV1174" s="14" t="s">
        <v>84</v>
      </c>
      <c r="AW1174" s="14" t="s">
        <v>31</v>
      </c>
      <c r="AX1174" s="14" t="s">
        <v>75</v>
      </c>
      <c r="AY1174" s="226" t="s">
        <v>184</v>
      </c>
    </row>
    <row r="1175" spans="2:51" s="14" customFormat="1" ht="11.25">
      <c r="B1175" s="216"/>
      <c r="C1175" s="217"/>
      <c r="D1175" s="207" t="s">
        <v>193</v>
      </c>
      <c r="E1175" s="218" t="s">
        <v>1</v>
      </c>
      <c r="F1175" s="219" t="s">
        <v>1111</v>
      </c>
      <c r="G1175" s="217"/>
      <c r="H1175" s="220">
        <v>4.2549999999999999</v>
      </c>
      <c r="I1175" s="221"/>
      <c r="J1175" s="217"/>
      <c r="K1175" s="217"/>
      <c r="L1175" s="222"/>
      <c r="M1175" s="223"/>
      <c r="N1175" s="224"/>
      <c r="O1175" s="224"/>
      <c r="P1175" s="224"/>
      <c r="Q1175" s="224"/>
      <c r="R1175" s="224"/>
      <c r="S1175" s="224"/>
      <c r="T1175" s="225"/>
      <c r="AT1175" s="226" t="s">
        <v>193</v>
      </c>
      <c r="AU1175" s="226" t="s">
        <v>84</v>
      </c>
      <c r="AV1175" s="14" t="s">
        <v>84</v>
      </c>
      <c r="AW1175" s="14" t="s">
        <v>31</v>
      </c>
      <c r="AX1175" s="14" t="s">
        <v>75</v>
      </c>
      <c r="AY1175" s="226" t="s">
        <v>184</v>
      </c>
    </row>
    <row r="1176" spans="2:51" s="14" customFormat="1" ht="11.25">
      <c r="B1176" s="216"/>
      <c r="C1176" s="217"/>
      <c r="D1176" s="207" t="s">
        <v>193</v>
      </c>
      <c r="E1176" s="218" t="s">
        <v>1</v>
      </c>
      <c r="F1176" s="219" t="s">
        <v>1112</v>
      </c>
      <c r="G1176" s="217"/>
      <c r="H1176" s="220">
        <v>28.8</v>
      </c>
      <c r="I1176" s="221"/>
      <c r="J1176" s="217"/>
      <c r="K1176" s="217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193</v>
      </c>
      <c r="AU1176" s="226" t="s">
        <v>84</v>
      </c>
      <c r="AV1176" s="14" t="s">
        <v>84</v>
      </c>
      <c r="AW1176" s="14" t="s">
        <v>31</v>
      </c>
      <c r="AX1176" s="14" t="s">
        <v>75</v>
      </c>
      <c r="AY1176" s="226" t="s">
        <v>184</v>
      </c>
    </row>
    <row r="1177" spans="2:51" s="14" customFormat="1" ht="11.25">
      <c r="B1177" s="216"/>
      <c r="C1177" s="217"/>
      <c r="D1177" s="207" t="s">
        <v>193</v>
      </c>
      <c r="E1177" s="218" t="s">
        <v>1</v>
      </c>
      <c r="F1177" s="219" t="s">
        <v>1113</v>
      </c>
      <c r="G1177" s="217"/>
      <c r="H1177" s="220">
        <v>3.68</v>
      </c>
      <c r="I1177" s="221"/>
      <c r="J1177" s="217"/>
      <c r="K1177" s="217"/>
      <c r="L1177" s="222"/>
      <c r="M1177" s="223"/>
      <c r="N1177" s="224"/>
      <c r="O1177" s="224"/>
      <c r="P1177" s="224"/>
      <c r="Q1177" s="224"/>
      <c r="R1177" s="224"/>
      <c r="S1177" s="224"/>
      <c r="T1177" s="225"/>
      <c r="AT1177" s="226" t="s">
        <v>193</v>
      </c>
      <c r="AU1177" s="226" t="s">
        <v>84</v>
      </c>
      <c r="AV1177" s="14" t="s">
        <v>84</v>
      </c>
      <c r="AW1177" s="14" t="s">
        <v>31</v>
      </c>
      <c r="AX1177" s="14" t="s">
        <v>75</v>
      </c>
      <c r="AY1177" s="226" t="s">
        <v>184</v>
      </c>
    </row>
    <row r="1178" spans="2:51" s="14" customFormat="1" ht="11.25">
      <c r="B1178" s="216"/>
      <c r="C1178" s="217"/>
      <c r="D1178" s="207" t="s">
        <v>193</v>
      </c>
      <c r="E1178" s="218" t="s">
        <v>1</v>
      </c>
      <c r="F1178" s="219" t="s">
        <v>1114</v>
      </c>
      <c r="G1178" s="217"/>
      <c r="H1178" s="220">
        <v>23.9</v>
      </c>
      <c r="I1178" s="221"/>
      <c r="J1178" s="217"/>
      <c r="K1178" s="217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193</v>
      </c>
      <c r="AU1178" s="226" t="s">
        <v>84</v>
      </c>
      <c r="AV1178" s="14" t="s">
        <v>84</v>
      </c>
      <c r="AW1178" s="14" t="s">
        <v>31</v>
      </c>
      <c r="AX1178" s="14" t="s">
        <v>75</v>
      </c>
      <c r="AY1178" s="226" t="s">
        <v>184</v>
      </c>
    </row>
    <row r="1179" spans="2:51" s="14" customFormat="1" ht="11.25">
      <c r="B1179" s="216"/>
      <c r="C1179" s="217"/>
      <c r="D1179" s="207" t="s">
        <v>193</v>
      </c>
      <c r="E1179" s="218" t="s">
        <v>1</v>
      </c>
      <c r="F1179" s="219" t="s">
        <v>1115</v>
      </c>
      <c r="G1179" s="217"/>
      <c r="H1179" s="220">
        <v>3.9849999999999999</v>
      </c>
      <c r="I1179" s="221"/>
      <c r="J1179" s="217"/>
      <c r="K1179" s="217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193</v>
      </c>
      <c r="AU1179" s="226" t="s">
        <v>84</v>
      </c>
      <c r="AV1179" s="14" t="s">
        <v>84</v>
      </c>
      <c r="AW1179" s="14" t="s">
        <v>31</v>
      </c>
      <c r="AX1179" s="14" t="s">
        <v>75</v>
      </c>
      <c r="AY1179" s="226" t="s">
        <v>184</v>
      </c>
    </row>
    <row r="1180" spans="2:51" s="14" customFormat="1" ht="11.25">
      <c r="B1180" s="216"/>
      <c r="C1180" s="217"/>
      <c r="D1180" s="207" t="s">
        <v>193</v>
      </c>
      <c r="E1180" s="218" t="s">
        <v>1</v>
      </c>
      <c r="F1180" s="219" t="s">
        <v>1116</v>
      </c>
      <c r="G1180" s="217"/>
      <c r="H1180" s="220">
        <v>23.9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193</v>
      </c>
      <c r="AU1180" s="226" t="s">
        <v>84</v>
      </c>
      <c r="AV1180" s="14" t="s">
        <v>84</v>
      </c>
      <c r="AW1180" s="14" t="s">
        <v>31</v>
      </c>
      <c r="AX1180" s="14" t="s">
        <v>75</v>
      </c>
      <c r="AY1180" s="226" t="s">
        <v>184</v>
      </c>
    </row>
    <row r="1181" spans="2:51" s="14" customFormat="1" ht="11.25">
      <c r="B1181" s="216"/>
      <c r="C1181" s="217"/>
      <c r="D1181" s="207" t="s">
        <v>193</v>
      </c>
      <c r="E1181" s="218" t="s">
        <v>1</v>
      </c>
      <c r="F1181" s="219" t="s">
        <v>1117</v>
      </c>
      <c r="G1181" s="217"/>
      <c r="H1181" s="220">
        <v>25.76</v>
      </c>
      <c r="I1181" s="221"/>
      <c r="J1181" s="217"/>
      <c r="K1181" s="217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193</v>
      </c>
      <c r="AU1181" s="226" t="s">
        <v>84</v>
      </c>
      <c r="AV1181" s="14" t="s">
        <v>84</v>
      </c>
      <c r="AW1181" s="14" t="s">
        <v>31</v>
      </c>
      <c r="AX1181" s="14" t="s">
        <v>75</v>
      </c>
      <c r="AY1181" s="226" t="s">
        <v>184</v>
      </c>
    </row>
    <row r="1182" spans="2:51" s="14" customFormat="1" ht="11.25">
      <c r="B1182" s="216"/>
      <c r="C1182" s="217"/>
      <c r="D1182" s="207" t="s">
        <v>193</v>
      </c>
      <c r="E1182" s="218" t="s">
        <v>1</v>
      </c>
      <c r="F1182" s="219" t="s">
        <v>1118</v>
      </c>
      <c r="G1182" s="217"/>
      <c r="H1182" s="220">
        <v>26.06</v>
      </c>
      <c r="I1182" s="221"/>
      <c r="J1182" s="217"/>
      <c r="K1182" s="217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193</v>
      </c>
      <c r="AU1182" s="226" t="s">
        <v>84</v>
      </c>
      <c r="AV1182" s="14" t="s">
        <v>84</v>
      </c>
      <c r="AW1182" s="14" t="s">
        <v>31</v>
      </c>
      <c r="AX1182" s="14" t="s">
        <v>75</v>
      </c>
      <c r="AY1182" s="226" t="s">
        <v>184</v>
      </c>
    </row>
    <row r="1183" spans="2:51" s="14" customFormat="1" ht="11.25">
      <c r="B1183" s="216"/>
      <c r="C1183" s="217"/>
      <c r="D1183" s="207" t="s">
        <v>193</v>
      </c>
      <c r="E1183" s="218" t="s">
        <v>1</v>
      </c>
      <c r="F1183" s="219" t="s">
        <v>1119</v>
      </c>
      <c r="G1183" s="217"/>
      <c r="H1183" s="220">
        <v>14.865</v>
      </c>
      <c r="I1183" s="221"/>
      <c r="J1183" s="217"/>
      <c r="K1183" s="217"/>
      <c r="L1183" s="222"/>
      <c r="M1183" s="223"/>
      <c r="N1183" s="224"/>
      <c r="O1183" s="224"/>
      <c r="P1183" s="224"/>
      <c r="Q1183" s="224"/>
      <c r="R1183" s="224"/>
      <c r="S1183" s="224"/>
      <c r="T1183" s="225"/>
      <c r="AT1183" s="226" t="s">
        <v>193</v>
      </c>
      <c r="AU1183" s="226" t="s">
        <v>84</v>
      </c>
      <c r="AV1183" s="14" t="s">
        <v>84</v>
      </c>
      <c r="AW1183" s="14" t="s">
        <v>31</v>
      </c>
      <c r="AX1183" s="14" t="s">
        <v>75</v>
      </c>
      <c r="AY1183" s="226" t="s">
        <v>184</v>
      </c>
    </row>
    <row r="1184" spans="2:51" s="14" customFormat="1" ht="11.25">
      <c r="B1184" s="216"/>
      <c r="C1184" s="217"/>
      <c r="D1184" s="207" t="s">
        <v>193</v>
      </c>
      <c r="E1184" s="218" t="s">
        <v>1</v>
      </c>
      <c r="F1184" s="219" t="s">
        <v>1120</v>
      </c>
      <c r="G1184" s="217"/>
      <c r="H1184" s="220">
        <v>13.565</v>
      </c>
      <c r="I1184" s="221"/>
      <c r="J1184" s="217"/>
      <c r="K1184" s="217"/>
      <c r="L1184" s="222"/>
      <c r="M1184" s="223"/>
      <c r="N1184" s="224"/>
      <c r="O1184" s="224"/>
      <c r="P1184" s="224"/>
      <c r="Q1184" s="224"/>
      <c r="R1184" s="224"/>
      <c r="S1184" s="224"/>
      <c r="T1184" s="225"/>
      <c r="AT1184" s="226" t="s">
        <v>193</v>
      </c>
      <c r="AU1184" s="226" t="s">
        <v>84</v>
      </c>
      <c r="AV1184" s="14" t="s">
        <v>84</v>
      </c>
      <c r="AW1184" s="14" t="s">
        <v>31</v>
      </c>
      <c r="AX1184" s="14" t="s">
        <v>75</v>
      </c>
      <c r="AY1184" s="226" t="s">
        <v>184</v>
      </c>
    </row>
    <row r="1185" spans="2:51" s="14" customFormat="1" ht="11.25">
      <c r="B1185" s="216"/>
      <c r="C1185" s="217"/>
      <c r="D1185" s="207" t="s">
        <v>193</v>
      </c>
      <c r="E1185" s="218" t="s">
        <v>1</v>
      </c>
      <c r="F1185" s="219" t="s">
        <v>1121</v>
      </c>
      <c r="G1185" s="217"/>
      <c r="H1185" s="220">
        <v>53.69</v>
      </c>
      <c r="I1185" s="221"/>
      <c r="J1185" s="217"/>
      <c r="K1185" s="217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193</v>
      </c>
      <c r="AU1185" s="226" t="s">
        <v>84</v>
      </c>
      <c r="AV1185" s="14" t="s">
        <v>84</v>
      </c>
      <c r="AW1185" s="14" t="s">
        <v>31</v>
      </c>
      <c r="AX1185" s="14" t="s">
        <v>75</v>
      </c>
      <c r="AY1185" s="226" t="s">
        <v>184</v>
      </c>
    </row>
    <row r="1186" spans="2:51" s="14" customFormat="1" ht="11.25">
      <c r="B1186" s="216"/>
      <c r="C1186" s="217"/>
      <c r="D1186" s="207" t="s">
        <v>193</v>
      </c>
      <c r="E1186" s="218" t="s">
        <v>1</v>
      </c>
      <c r="F1186" s="219" t="s">
        <v>1122</v>
      </c>
      <c r="G1186" s="217"/>
      <c r="H1186" s="220">
        <v>2.25</v>
      </c>
      <c r="I1186" s="221"/>
      <c r="J1186" s="217"/>
      <c r="K1186" s="217"/>
      <c r="L1186" s="222"/>
      <c r="M1186" s="223"/>
      <c r="N1186" s="224"/>
      <c r="O1186" s="224"/>
      <c r="P1186" s="224"/>
      <c r="Q1186" s="224"/>
      <c r="R1186" s="224"/>
      <c r="S1186" s="224"/>
      <c r="T1186" s="225"/>
      <c r="AT1186" s="226" t="s">
        <v>193</v>
      </c>
      <c r="AU1186" s="226" t="s">
        <v>84</v>
      </c>
      <c r="AV1186" s="14" t="s">
        <v>84</v>
      </c>
      <c r="AW1186" s="14" t="s">
        <v>31</v>
      </c>
      <c r="AX1186" s="14" t="s">
        <v>75</v>
      </c>
      <c r="AY1186" s="226" t="s">
        <v>184</v>
      </c>
    </row>
    <row r="1187" spans="2:51" s="13" customFormat="1" ht="11.25">
      <c r="B1187" s="205"/>
      <c r="C1187" s="206"/>
      <c r="D1187" s="207" t="s">
        <v>193</v>
      </c>
      <c r="E1187" s="208" t="s">
        <v>1</v>
      </c>
      <c r="F1187" s="209" t="s">
        <v>195</v>
      </c>
      <c r="G1187" s="206"/>
      <c r="H1187" s="208" t="s">
        <v>1</v>
      </c>
      <c r="I1187" s="210"/>
      <c r="J1187" s="206"/>
      <c r="K1187" s="206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193</v>
      </c>
      <c r="AU1187" s="215" t="s">
        <v>84</v>
      </c>
      <c r="AV1187" s="13" t="s">
        <v>82</v>
      </c>
      <c r="AW1187" s="13" t="s">
        <v>31</v>
      </c>
      <c r="AX1187" s="13" t="s">
        <v>75</v>
      </c>
      <c r="AY1187" s="215" t="s">
        <v>184</v>
      </c>
    </row>
    <row r="1188" spans="2:51" s="13" customFormat="1" ht="11.25">
      <c r="B1188" s="205"/>
      <c r="C1188" s="206"/>
      <c r="D1188" s="207" t="s">
        <v>193</v>
      </c>
      <c r="E1188" s="208" t="s">
        <v>1</v>
      </c>
      <c r="F1188" s="209" t="s">
        <v>680</v>
      </c>
      <c r="G1188" s="206"/>
      <c r="H1188" s="208" t="s">
        <v>1</v>
      </c>
      <c r="I1188" s="210"/>
      <c r="J1188" s="206"/>
      <c r="K1188" s="206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193</v>
      </c>
      <c r="AU1188" s="215" t="s">
        <v>84</v>
      </c>
      <c r="AV1188" s="13" t="s">
        <v>82</v>
      </c>
      <c r="AW1188" s="13" t="s">
        <v>31</v>
      </c>
      <c r="AX1188" s="13" t="s">
        <v>75</v>
      </c>
      <c r="AY1188" s="215" t="s">
        <v>184</v>
      </c>
    </row>
    <row r="1189" spans="2:51" s="14" customFormat="1" ht="11.25">
      <c r="B1189" s="216"/>
      <c r="C1189" s="217"/>
      <c r="D1189" s="207" t="s">
        <v>193</v>
      </c>
      <c r="E1189" s="218" t="s">
        <v>1</v>
      </c>
      <c r="F1189" s="219" t="s">
        <v>1074</v>
      </c>
      <c r="G1189" s="217"/>
      <c r="H1189" s="220">
        <v>1.905</v>
      </c>
      <c r="I1189" s="221"/>
      <c r="J1189" s="217"/>
      <c r="K1189" s="217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193</v>
      </c>
      <c r="AU1189" s="226" t="s">
        <v>84</v>
      </c>
      <c r="AV1189" s="14" t="s">
        <v>84</v>
      </c>
      <c r="AW1189" s="14" t="s">
        <v>31</v>
      </c>
      <c r="AX1189" s="14" t="s">
        <v>75</v>
      </c>
      <c r="AY1189" s="226" t="s">
        <v>184</v>
      </c>
    </row>
    <row r="1190" spans="2:51" s="14" customFormat="1" ht="11.25">
      <c r="B1190" s="216"/>
      <c r="C1190" s="217"/>
      <c r="D1190" s="207" t="s">
        <v>193</v>
      </c>
      <c r="E1190" s="218" t="s">
        <v>1</v>
      </c>
      <c r="F1190" s="219" t="s">
        <v>1075</v>
      </c>
      <c r="G1190" s="217"/>
      <c r="H1190" s="220">
        <v>1.8879999999999999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193</v>
      </c>
      <c r="AU1190" s="226" t="s">
        <v>84</v>
      </c>
      <c r="AV1190" s="14" t="s">
        <v>84</v>
      </c>
      <c r="AW1190" s="14" t="s">
        <v>31</v>
      </c>
      <c r="AX1190" s="14" t="s">
        <v>75</v>
      </c>
      <c r="AY1190" s="226" t="s">
        <v>184</v>
      </c>
    </row>
    <row r="1191" spans="2:51" s="14" customFormat="1" ht="11.25">
      <c r="B1191" s="216"/>
      <c r="C1191" s="217"/>
      <c r="D1191" s="207" t="s">
        <v>193</v>
      </c>
      <c r="E1191" s="218" t="s">
        <v>1</v>
      </c>
      <c r="F1191" s="219" t="s">
        <v>1076</v>
      </c>
      <c r="G1191" s="217"/>
      <c r="H1191" s="220">
        <v>1.5</v>
      </c>
      <c r="I1191" s="221"/>
      <c r="J1191" s="217"/>
      <c r="K1191" s="217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193</v>
      </c>
      <c r="AU1191" s="226" t="s">
        <v>84</v>
      </c>
      <c r="AV1191" s="14" t="s">
        <v>84</v>
      </c>
      <c r="AW1191" s="14" t="s">
        <v>31</v>
      </c>
      <c r="AX1191" s="14" t="s">
        <v>75</v>
      </c>
      <c r="AY1191" s="226" t="s">
        <v>184</v>
      </c>
    </row>
    <row r="1192" spans="2:51" s="14" customFormat="1" ht="11.25">
      <c r="B1192" s="216"/>
      <c r="C1192" s="217"/>
      <c r="D1192" s="207" t="s">
        <v>193</v>
      </c>
      <c r="E1192" s="218" t="s">
        <v>1</v>
      </c>
      <c r="F1192" s="219" t="s">
        <v>1077</v>
      </c>
      <c r="G1192" s="217"/>
      <c r="H1192" s="220">
        <v>1.8879999999999999</v>
      </c>
      <c r="I1192" s="221"/>
      <c r="J1192" s="217"/>
      <c r="K1192" s="217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193</v>
      </c>
      <c r="AU1192" s="226" t="s">
        <v>84</v>
      </c>
      <c r="AV1192" s="14" t="s">
        <v>84</v>
      </c>
      <c r="AW1192" s="14" t="s">
        <v>31</v>
      </c>
      <c r="AX1192" s="14" t="s">
        <v>75</v>
      </c>
      <c r="AY1192" s="226" t="s">
        <v>184</v>
      </c>
    </row>
    <row r="1193" spans="2:51" s="14" customFormat="1" ht="11.25">
      <c r="B1193" s="216"/>
      <c r="C1193" s="217"/>
      <c r="D1193" s="207" t="s">
        <v>193</v>
      </c>
      <c r="E1193" s="218" t="s">
        <v>1</v>
      </c>
      <c r="F1193" s="219" t="s">
        <v>1078</v>
      </c>
      <c r="G1193" s="217"/>
      <c r="H1193" s="220">
        <v>1.5</v>
      </c>
      <c r="I1193" s="221"/>
      <c r="J1193" s="217"/>
      <c r="K1193" s="217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193</v>
      </c>
      <c r="AU1193" s="226" t="s">
        <v>84</v>
      </c>
      <c r="AV1193" s="14" t="s">
        <v>84</v>
      </c>
      <c r="AW1193" s="14" t="s">
        <v>31</v>
      </c>
      <c r="AX1193" s="14" t="s">
        <v>75</v>
      </c>
      <c r="AY1193" s="226" t="s">
        <v>184</v>
      </c>
    </row>
    <row r="1194" spans="2:51" s="14" customFormat="1" ht="11.25">
      <c r="B1194" s="216"/>
      <c r="C1194" s="217"/>
      <c r="D1194" s="207" t="s">
        <v>193</v>
      </c>
      <c r="E1194" s="218" t="s">
        <v>1</v>
      </c>
      <c r="F1194" s="219" t="s">
        <v>1079</v>
      </c>
      <c r="G1194" s="217"/>
      <c r="H1194" s="220">
        <v>2.7879999999999998</v>
      </c>
      <c r="I1194" s="221"/>
      <c r="J1194" s="217"/>
      <c r="K1194" s="217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193</v>
      </c>
      <c r="AU1194" s="226" t="s">
        <v>84</v>
      </c>
      <c r="AV1194" s="14" t="s">
        <v>84</v>
      </c>
      <c r="AW1194" s="14" t="s">
        <v>31</v>
      </c>
      <c r="AX1194" s="14" t="s">
        <v>75</v>
      </c>
      <c r="AY1194" s="226" t="s">
        <v>184</v>
      </c>
    </row>
    <row r="1195" spans="2:51" s="14" customFormat="1" ht="11.25">
      <c r="B1195" s="216"/>
      <c r="C1195" s="217"/>
      <c r="D1195" s="207" t="s">
        <v>193</v>
      </c>
      <c r="E1195" s="218" t="s">
        <v>1</v>
      </c>
      <c r="F1195" s="219" t="s">
        <v>1080</v>
      </c>
      <c r="G1195" s="217"/>
      <c r="H1195" s="220">
        <v>1.7</v>
      </c>
      <c r="I1195" s="221"/>
      <c r="J1195" s="217"/>
      <c r="K1195" s="217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193</v>
      </c>
      <c r="AU1195" s="226" t="s">
        <v>84</v>
      </c>
      <c r="AV1195" s="14" t="s">
        <v>84</v>
      </c>
      <c r="AW1195" s="14" t="s">
        <v>31</v>
      </c>
      <c r="AX1195" s="14" t="s">
        <v>75</v>
      </c>
      <c r="AY1195" s="226" t="s">
        <v>184</v>
      </c>
    </row>
    <row r="1196" spans="2:51" s="14" customFormat="1" ht="11.25">
      <c r="B1196" s="216"/>
      <c r="C1196" s="217"/>
      <c r="D1196" s="207" t="s">
        <v>193</v>
      </c>
      <c r="E1196" s="218" t="s">
        <v>1</v>
      </c>
      <c r="F1196" s="219" t="s">
        <v>1081</v>
      </c>
      <c r="G1196" s="217"/>
      <c r="H1196" s="220">
        <v>1.5049999999999999</v>
      </c>
      <c r="I1196" s="221"/>
      <c r="J1196" s="217"/>
      <c r="K1196" s="217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193</v>
      </c>
      <c r="AU1196" s="226" t="s">
        <v>84</v>
      </c>
      <c r="AV1196" s="14" t="s">
        <v>84</v>
      </c>
      <c r="AW1196" s="14" t="s">
        <v>31</v>
      </c>
      <c r="AX1196" s="14" t="s">
        <v>75</v>
      </c>
      <c r="AY1196" s="226" t="s">
        <v>184</v>
      </c>
    </row>
    <row r="1197" spans="2:51" s="14" customFormat="1" ht="11.25">
      <c r="B1197" s="216"/>
      <c r="C1197" s="217"/>
      <c r="D1197" s="207" t="s">
        <v>193</v>
      </c>
      <c r="E1197" s="218" t="s">
        <v>1</v>
      </c>
      <c r="F1197" s="219" t="s">
        <v>1082</v>
      </c>
      <c r="G1197" s="217"/>
      <c r="H1197" s="220">
        <v>1.605</v>
      </c>
      <c r="I1197" s="221"/>
      <c r="J1197" s="217"/>
      <c r="K1197" s="217"/>
      <c r="L1197" s="222"/>
      <c r="M1197" s="223"/>
      <c r="N1197" s="224"/>
      <c r="O1197" s="224"/>
      <c r="P1197" s="224"/>
      <c r="Q1197" s="224"/>
      <c r="R1197" s="224"/>
      <c r="S1197" s="224"/>
      <c r="T1197" s="225"/>
      <c r="AT1197" s="226" t="s">
        <v>193</v>
      </c>
      <c r="AU1197" s="226" t="s">
        <v>84</v>
      </c>
      <c r="AV1197" s="14" t="s">
        <v>84</v>
      </c>
      <c r="AW1197" s="14" t="s">
        <v>31</v>
      </c>
      <c r="AX1197" s="14" t="s">
        <v>75</v>
      </c>
      <c r="AY1197" s="226" t="s">
        <v>184</v>
      </c>
    </row>
    <row r="1198" spans="2:51" s="14" customFormat="1" ht="11.25">
      <c r="B1198" s="216"/>
      <c r="C1198" s="217"/>
      <c r="D1198" s="207" t="s">
        <v>193</v>
      </c>
      <c r="E1198" s="218" t="s">
        <v>1</v>
      </c>
      <c r="F1198" s="219" t="s">
        <v>1083</v>
      </c>
      <c r="G1198" s="217"/>
      <c r="H1198" s="220">
        <v>1.405</v>
      </c>
      <c r="I1198" s="221"/>
      <c r="J1198" s="217"/>
      <c r="K1198" s="217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193</v>
      </c>
      <c r="AU1198" s="226" t="s">
        <v>84</v>
      </c>
      <c r="AV1198" s="14" t="s">
        <v>84</v>
      </c>
      <c r="AW1198" s="14" t="s">
        <v>31</v>
      </c>
      <c r="AX1198" s="14" t="s">
        <v>75</v>
      </c>
      <c r="AY1198" s="226" t="s">
        <v>184</v>
      </c>
    </row>
    <row r="1199" spans="2:51" s="14" customFormat="1" ht="11.25">
      <c r="B1199" s="216"/>
      <c r="C1199" s="217"/>
      <c r="D1199" s="207" t="s">
        <v>193</v>
      </c>
      <c r="E1199" s="218" t="s">
        <v>1</v>
      </c>
      <c r="F1199" s="219" t="s">
        <v>1084</v>
      </c>
      <c r="G1199" s="217"/>
      <c r="H1199" s="220">
        <v>1.405</v>
      </c>
      <c r="I1199" s="221"/>
      <c r="J1199" s="217"/>
      <c r="K1199" s="217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193</v>
      </c>
      <c r="AU1199" s="226" t="s">
        <v>84</v>
      </c>
      <c r="AV1199" s="14" t="s">
        <v>84</v>
      </c>
      <c r="AW1199" s="14" t="s">
        <v>31</v>
      </c>
      <c r="AX1199" s="14" t="s">
        <v>75</v>
      </c>
      <c r="AY1199" s="226" t="s">
        <v>184</v>
      </c>
    </row>
    <row r="1200" spans="2:51" s="14" customFormat="1" ht="11.25">
      <c r="B1200" s="216"/>
      <c r="C1200" s="217"/>
      <c r="D1200" s="207" t="s">
        <v>193</v>
      </c>
      <c r="E1200" s="218" t="s">
        <v>1</v>
      </c>
      <c r="F1200" s="219" t="s">
        <v>1085</v>
      </c>
      <c r="G1200" s="217"/>
      <c r="H1200" s="220">
        <v>2.7879999999999998</v>
      </c>
      <c r="I1200" s="221"/>
      <c r="J1200" s="217"/>
      <c r="K1200" s="217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193</v>
      </c>
      <c r="AU1200" s="226" t="s">
        <v>84</v>
      </c>
      <c r="AV1200" s="14" t="s">
        <v>84</v>
      </c>
      <c r="AW1200" s="14" t="s">
        <v>31</v>
      </c>
      <c r="AX1200" s="14" t="s">
        <v>75</v>
      </c>
      <c r="AY1200" s="226" t="s">
        <v>184</v>
      </c>
    </row>
    <row r="1201" spans="2:51" s="14" customFormat="1" ht="11.25">
      <c r="B1201" s="216"/>
      <c r="C1201" s="217"/>
      <c r="D1201" s="207" t="s">
        <v>193</v>
      </c>
      <c r="E1201" s="218" t="s">
        <v>1</v>
      </c>
      <c r="F1201" s="219" t="s">
        <v>1086</v>
      </c>
      <c r="G1201" s="217"/>
      <c r="H1201" s="220">
        <v>1.7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193</v>
      </c>
      <c r="AU1201" s="226" t="s">
        <v>84</v>
      </c>
      <c r="AV1201" s="14" t="s">
        <v>84</v>
      </c>
      <c r="AW1201" s="14" t="s">
        <v>31</v>
      </c>
      <c r="AX1201" s="14" t="s">
        <v>75</v>
      </c>
      <c r="AY1201" s="226" t="s">
        <v>184</v>
      </c>
    </row>
    <row r="1202" spans="2:51" s="14" customFormat="1" ht="11.25">
      <c r="B1202" s="216"/>
      <c r="C1202" s="217"/>
      <c r="D1202" s="207" t="s">
        <v>193</v>
      </c>
      <c r="E1202" s="218" t="s">
        <v>1</v>
      </c>
      <c r="F1202" s="219" t="s">
        <v>1087</v>
      </c>
      <c r="G1202" s="217"/>
      <c r="H1202" s="220">
        <v>1.8879999999999999</v>
      </c>
      <c r="I1202" s="221"/>
      <c r="J1202" s="217"/>
      <c r="K1202" s="217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193</v>
      </c>
      <c r="AU1202" s="226" t="s">
        <v>84</v>
      </c>
      <c r="AV1202" s="14" t="s">
        <v>84</v>
      </c>
      <c r="AW1202" s="14" t="s">
        <v>31</v>
      </c>
      <c r="AX1202" s="14" t="s">
        <v>75</v>
      </c>
      <c r="AY1202" s="226" t="s">
        <v>184</v>
      </c>
    </row>
    <row r="1203" spans="2:51" s="14" customFormat="1" ht="11.25">
      <c r="B1203" s="216"/>
      <c r="C1203" s="217"/>
      <c r="D1203" s="207" t="s">
        <v>193</v>
      </c>
      <c r="E1203" s="218" t="s">
        <v>1</v>
      </c>
      <c r="F1203" s="219" t="s">
        <v>1088</v>
      </c>
      <c r="G1203" s="217"/>
      <c r="H1203" s="220">
        <v>1.5</v>
      </c>
      <c r="I1203" s="221"/>
      <c r="J1203" s="217"/>
      <c r="K1203" s="217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193</v>
      </c>
      <c r="AU1203" s="226" t="s">
        <v>84</v>
      </c>
      <c r="AV1203" s="14" t="s">
        <v>84</v>
      </c>
      <c r="AW1203" s="14" t="s">
        <v>31</v>
      </c>
      <c r="AX1203" s="14" t="s">
        <v>75</v>
      </c>
      <c r="AY1203" s="226" t="s">
        <v>184</v>
      </c>
    </row>
    <row r="1204" spans="2:51" s="14" customFormat="1" ht="11.25">
      <c r="B1204" s="216"/>
      <c r="C1204" s="217"/>
      <c r="D1204" s="207" t="s">
        <v>193</v>
      </c>
      <c r="E1204" s="218" t="s">
        <v>1</v>
      </c>
      <c r="F1204" s="219" t="s">
        <v>1089</v>
      </c>
      <c r="G1204" s="217"/>
      <c r="H1204" s="220">
        <v>2.3050000000000002</v>
      </c>
      <c r="I1204" s="221"/>
      <c r="J1204" s="217"/>
      <c r="K1204" s="217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193</v>
      </c>
      <c r="AU1204" s="226" t="s">
        <v>84</v>
      </c>
      <c r="AV1204" s="14" t="s">
        <v>84</v>
      </c>
      <c r="AW1204" s="14" t="s">
        <v>31</v>
      </c>
      <c r="AX1204" s="14" t="s">
        <v>75</v>
      </c>
      <c r="AY1204" s="226" t="s">
        <v>184</v>
      </c>
    </row>
    <row r="1205" spans="2:51" s="13" customFormat="1" ht="11.25">
      <c r="B1205" s="205"/>
      <c r="C1205" s="206"/>
      <c r="D1205" s="207" t="s">
        <v>193</v>
      </c>
      <c r="E1205" s="208" t="s">
        <v>1</v>
      </c>
      <c r="F1205" s="209" t="s">
        <v>195</v>
      </c>
      <c r="G1205" s="206"/>
      <c r="H1205" s="208" t="s">
        <v>1</v>
      </c>
      <c r="I1205" s="210"/>
      <c r="J1205" s="206"/>
      <c r="K1205" s="206"/>
      <c r="L1205" s="211"/>
      <c r="M1205" s="212"/>
      <c r="N1205" s="213"/>
      <c r="O1205" s="213"/>
      <c r="P1205" s="213"/>
      <c r="Q1205" s="213"/>
      <c r="R1205" s="213"/>
      <c r="S1205" s="213"/>
      <c r="T1205" s="214"/>
      <c r="AT1205" s="215" t="s">
        <v>193</v>
      </c>
      <c r="AU1205" s="215" t="s">
        <v>84</v>
      </c>
      <c r="AV1205" s="13" t="s">
        <v>82</v>
      </c>
      <c r="AW1205" s="13" t="s">
        <v>31</v>
      </c>
      <c r="AX1205" s="13" t="s">
        <v>75</v>
      </c>
      <c r="AY1205" s="215" t="s">
        <v>184</v>
      </c>
    </row>
    <row r="1206" spans="2:51" s="13" customFormat="1" ht="11.25">
      <c r="B1206" s="205"/>
      <c r="C1206" s="206"/>
      <c r="D1206" s="207" t="s">
        <v>193</v>
      </c>
      <c r="E1206" s="208" t="s">
        <v>1</v>
      </c>
      <c r="F1206" s="209" t="s">
        <v>697</v>
      </c>
      <c r="G1206" s="206"/>
      <c r="H1206" s="208" t="s">
        <v>1</v>
      </c>
      <c r="I1206" s="210"/>
      <c r="J1206" s="206"/>
      <c r="K1206" s="206"/>
      <c r="L1206" s="211"/>
      <c r="M1206" s="212"/>
      <c r="N1206" s="213"/>
      <c r="O1206" s="213"/>
      <c r="P1206" s="213"/>
      <c r="Q1206" s="213"/>
      <c r="R1206" s="213"/>
      <c r="S1206" s="213"/>
      <c r="T1206" s="214"/>
      <c r="AT1206" s="215" t="s">
        <v>193</v>
      </c>
      <c r="AU1206" s="215" t="s">
        <v>84</v>
      </c>
      <c r="AV1206" s="13" t="s">
        <v>82</v>
      </c>
      <c r="AW1206" s="13" t="s">
        <v>31</v>
      </c>
      <c r="AX1206" s="13" t="s">
        <v>75</v>
      </c>
      <c r="AY1206" s="215" t="s">
        <v>184</v>
      </c>
    </row>
    <row r="1207" spans="2:51" s="14" customFormat="1" ht="11.25">
      <c r="B1207" s="216"/>
      <c r="C1207" s="217"/>
      <c r="D1207" s="207" t="s">
        <v>193</v>
      </c>
      <c r="E1207" s="218" t="s">
        <v>1</v>
      </c>
      <c r="F1207" s="219" t="s">
        <v>976</v>
      </c>
      <c r="G1207" s="217"/>
      <c r="H1207" s="220">
        <v>4.0999999999999996</v>
      </c>
      <c r="I1207" s="221"/>
      <c r="J1207" s="217"/>
      <c r="K1207" s="217"/>
      <c r="L1207" s="222"/>
      <c r="M1207" s="223"/>
      <c r="N1207" s="224"/>
      <c r="O1207" s="224"/>
      <c r="P1207" s="224"/>
      <c r="Q1207" s="224"/>
      <c r="R1207" s="224"/>
      <c r="S1207" s="224"/>
      <c r="T1207" s="225"/>
      <c r="AT1207" s="226" t="s">
        <v>193</v>
      </c>
      <c r="AU1207" s="226" t="s">
        <v>84</v>
      </c>
      <c r="AV1207" s="14" t="s">
        <v>84</v>
      </c>
      <c r="AW1207" s="14" t="s">
        <v>31</v>
      </c>
      <c r="AX1207" s="14" t="s">
        <v>75</v>
      </c>
      <c r="AY1207" s="226" t="s">
        <v>184</v>
      </c>
    </row>
    <row r="1208" spans="2:51" s="14" customFormat="1" ht="11.25">
      <c r="B1208" s="216"/>
      <c r="C1208" s="217"/>
      <c r="D1208" s="207" t="s">
        <v>193</v>
      </c>
      <c r="E1208" s="218" t="s">
        <v>1</v>
      </c>
      <c r="F1208" s="219" t="s">
        <v>977</v>
      </c>
      <c r="G1208" s="217"/>
      <c r="H1208" s="220">
        <v>4.0999999999999996</v>
      </c>
      <c r="I1208" s="221"/>
      <c r="J1208" s="217"/>
      <c r="K1208" s="217"/>
      <c r="L1208" s="222"/>
      <c r="M1208" s="223"/>
      <c r="N1208" s="224"/>
      <c r="O1208" s="224"/>
      <c r="P1208" s="224"/>
      <c r="Q1208" s="224"/>
      <c r="R1208" s="224"/>
      <c r="S1208" s="224"/>
      <c r="T1208" s="225"/>
      <c r="AT1208" s="226" t="s">
        <v>193</v>
      </c>
      <c r="AU1208" s="226" t="s">
        <v>84</v>
      </c>
      <c r="AV1208" s="14" t="s">
        <v>84</v>
      </c>
      <c r="AW1208" s="14" t="s">
        <v>31</v>
      </c>
      <c r="AX1208" s="14" t="s">
        <v>75</v>
      </c>
      <c r="AY1208" s="226" t="s">
        <v>184</v>
      </c>
    </row>
    <row r="1209" spans="2:51" s="14" customFormat="1" ht="11.25">
      <c r="B1209" s="216"/>
      <c r="C1209" s="217"/>
      <c r="D1209" s="207" t="s">
        <v>193</v>
      </c>
      <c r="E1209" s="218" t="s">
        <v>1</v>
      </c>
      <c r="F1209" s="219" t="s">
        <v>978</v>
      </c>
      <c r="G1209" s="217"/>
      <c r="H1209" s="220">
        <v>2.67</v>
      </c>
      <c r="I1209" s="221"/>
      <c r="J1209" s="217"/>
      <c r="K1209" s="217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193</v>
      </c>
      <c r="AU1209" s="226" t="s">
        <v>84</v>
      </c>
      <c r="AV1209" s="14" t="s">
        <v>84</v>
      </c>
      <c r="AW1209" s="14" t="s">
        <v>31</v>
      </c>
      <c r="AX1209" s="14" t="s">
        <v>75</v>
      </c>
      <c r="AY1209" s="226" t="s">
        <v>184</v>
      </c>
    </row>
    <row r="1210" spans="2:51" s="14" customFormat="1" ht="11.25">
      <c r="B1210" s="216"/>
      <c r="C1210" s="217"/>
      <c r="D1210" s="207" t="s">
        <v>193</v>
      </c>
      <c r="E1210" s="218" t="s">
        <v>1</v>
      </c>
      <c r="F1210" s="219" t="s">
        <v>979</v>
      </c>
      <c r="G1210" s="217"/>
      <c r="H1210" s="220">
        <v>3.7</v>
      </c>
      <c r="I1210" s="221"/>
      <c r="J1210" s="217"/>
      <c r="K1210" s="217"/>
      <c r="L1210" s="222"/>
      <c r="M1210" s="223"/>
      <c r="N1210" s="224"/>
      <c r="O1210" s="224"/>
      <c r="P1210" s="224"/>
      <c r="Q1210" s="224"/>
      <c r="R1210" s="224"/>
      <c r="S1210" s="224"/>
      <c r="T1210" s="225"/>
      <c r="AT1210" s="226" t="s">
        <v>193</v>
      </c>
      <c r="AU1210" s="226" t="s">
        <v>84</v>
      </c>
      <c r="AV1210" s="14" t="s">
        <v>84</v>
      </c>
      <c r="AW1210" s="14" t="s">
        <v>31</v>
      </c>
      <c r="AX1210" s="14" t="s">
        <v>75</v>
      </c>
      <c r="AY1210" s="226" t="s">
        <v>184</v>
      </c>
    </row>
    <row r="1211" spans="2:51" s="14" customFormat="1" ht="11.25">
      <c r="B1211" s="216"/>
      <c r="C1211" s="217"/>
      <c r="D1211" s="207" t="s">
        <v>193</v>
      </c>
      <c r="E1211" s="218" t="s">
        <v>1</v>
      </c>
      <c r="F1211" s="219" t="s">
        <v>980</v>
      </c>
      <c r="G1211" s="217"/>
      <c r="H1211" s="220">
        <v>3.2</v>
      </c>
      <c r="I1211" s="221"/>
      <c r="J1211" s="217"/>
      <c r="K1211" s="217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193</v>
      </c>
      <c r="AU1211" s="226" t="s">
        <v>84</v>
      </c>
      <c r="AV1211" s="14" t="s">
        <v>84</v>
      </c>
      <c r="AW1211" s="14" t="s">
        <v>31</v>
      </c>
      <c r="AX1211" s="14" t="s">
        <v>75</v>
      </c>
      <c r="AY1211" s="226" t="s">
        <v>184</v>
      </c>
    </row>
    <row r="1212" spans="2:51" s="14" customFormat="1" ht="11.25">
      <c r="B1212" s="216"/>
      <c r="C1212" s="217"/>
      <c r="D1212" s="207" t="s">
        <v>193</v>
      </c>
      <c r="E1212" s="218" t="s">
        <v>1</v>
      </c>
      <c r="F1212" s="219" t="s">
        <v>981</v>
      </c>
      <c r="G1212" s="217"/>
      <c r="H1212" s="220">
        <v>4</v>
      </c>
      <c r="I1212" s="221"/>
      <c r="J1212" s="217"/>
      <c r="K1212" s="217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193</v>
      </c>
      <c r="AU1212" s="226" t="s">
        <v>84</v>
      </c>
      <c r="AV1212" s="14" t="s">
        <v>84</v>
      </c>
      <c r="AW1212" s="14" t="s">
        <v>31</v>
      </c>
      <c r="AX1212" s="14" t="s">
        <v>75</v>
      </c>
      <c r="AY1212" s="226" t="s">
        <v>184</v>
      </c>
    </row>
    <row r="1213" spans="2:51" s="14" customFormat="1" ht="11.25">
      <c r="B1213" s="216"/>
      <c r="C1213" s="217"/>
      <c r="D1213" s="207" t="s">
        <v>193</v>
      </c>
      <c r="E1213" s="218" t="s">
        <v>1</v>
      </c>
      <c r="F1213" s="219" t="s">
        <v>982</v>
      </c>
      <c r="G1213" s="217"/>
      <c r="H1213" s="220">
        <v>4</v>
      </c>
      <c r="I1213" s="221"/>
      <c r="J1213" s="217"/>
      <c r="K1213" s="217"/>
      <c r="L1213" s="222"/>
      <c r="M1213" s="223"/>
      <c r="N1213" s="224"/>
      <c r="O1213" s="224"/>
      <c r="P1213" s="224"/>
      <c r="Q1213" s="224"/>
      <c r="R1213" s="224"/>
      <c r="S1213" s="224"/>
      <c r="T1213" s="225"/>
      <c r="AT1213" s="226" t="s">
        <v>193</v>
      </c>
      <c r="AU1213" s="226" t="s">
        <v>84</v>
      </c>
      <c r="AV1213" s="14" t="s">
        <v>84</v>
      </c>
      <c r="AW1213" s="14" t="s">
        <v>31</v>
      </c>
      <c r="AX1213" s="14" t="s">
        <v>75</v>
      </c>
      <c r="AY1213" s="226" t="s">
        <v>184</v>
      </c>
    </row>
    <row r="1214" spans="2:51" s="14" customFormat="1" ht="11.25">
      <c r="B1214" s="216"/>
      <c r="C1214" s="217"/>
      <c r="D1214" s="207" t="s">
        <v>193</v>
      </c>
      <c r="E1214" s="218" t="s">
        <v>1</v>
      </c>
      <c r="F1214" s="219" t="s">
        <v>983</v>
      </c>
      <c r="G1214" s="217"/>
      <c r="H1214" s="220">
        <v>3.2879999999999998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193</v>
      </c>
      <c r="AU1214" s="226" t="s">
        <v>84</v>
      </c>
      <c r="AV1214" s="14" t="s">
        <v>84</v>
      </c>
      <c r="AW1214" s="14" t="s">
        <v>31</v>
      </c>
      <c r="AX1214" s="14" t="s">
        <v>75</v>
      </c>
      <c r="AY1214" s="226" t="s">
        <v>184</v>
      </c>
    </row>
    <row r="1215" spans="2:51" s="14" customFormat="1" ht="11.25">
      <c r="B1215" s="216"/>
      <c r="C1215" s="217"/>
      <c r="D1215" s="207" t="s">
        <v>193</v>
      </c>
      <c r="E1215" s="218" t="s">
        <v>1</v>
      </c>
      <c r="F1215" s="219" t="s">
        <v>984</v>
      </c>
      <c r="G1215" s="217"/>
      <c r="H1215" s="220">
        <v>3.6</v>
      </c>
      <c r="I1215" s="221"/>
      <c r="J1215" s="217"/>
      <c r="K1215" s="217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193</v>
      </c>
      <c r="AU1215" s="226" t="s">
        <v>84</v>
      </c>
      <c r="AV1215" s="14" t="s">
        <v>84</v>
      </c>
      <c r="AW1215" s="14" t="s">
        <v>31</v>
      </c>
      <c r="AX1215" s="14" t="s">
        <v>75</v>
      </c>
      <c r="AY1215" s="226" t="s">
        <v>184</v>
      </c>
    </row>
    <row r="1216" spans="2:51" s="14" customFormat="1" ht="11.25">
      <c r="B1216" s="216"/>
      <c r="C1216" s="217"/>
      <c r="D1216" s="207" t="s">
        <v>193</v>
      </c>
      <c r="E1216" s="218" t="s">
        <v>1</v>
      </c>
      <c r="F1216" s="219" t="s">
        <v>985</v>
      </c>
      <c r="G1216" s="217"/>
      <c r="H1216" s="220">
        <v>3.0049999999999999</v>
      </c>
      <c r="I1216" s="221"/>
      <c r="J1216" s="217"/>
      <c r="K1216" s="217"/>
      <c r="L1216" s="222"/>
      <c r="M1216" s="223"/>
      <c r="N1216" s="224"/>
      <c r="O1216" s="224"/>
      <c r="P1216" s="224"/>
      <c r="Q1216" s="224"/>
      <c r="R1216" s="224"/>
      <c r="S1216" s="224"/>
      <c r="T1216" s="225"/>
      <c r="AT1216" s="226" t="s">
        <v>193</v>
      </c>
      <c r="AU1216" s="226" t="s">
        <v>84</v>
      </c>
      <c r="AV1216" s="14" t="s">
        <v>84</v>
      </c>
      <c r="AW1216" s="14" t="s">
        <v>31</v>
      </c>
      <c r="AX1216" s="14" t="s">
        <v>75</v>
      </c>
      <c r="AY1216" s="226" t="s">
        <v>184</v>
      </c>
    </row>
    <row r="1217" spans="1:65" s="14" customFormat="1" ht="11.25">
      <c r="B1217" s="216"/>
      <c r="C1217" s="217"/>
      <c r="D1217" s="207" t="s">
        <v>193</v>
      </c>
      <c r="E1217" s="218" t="s">
        <v>1</v>
      </c>
      <c r="F1217" s="219" t="s">
        <v>986</v>
      </c>
      <c r="G1217" s="217"/>
      <c r="H1217" s="220">
        <v>4</v>
      </c>
      <c r="I1217" s="221"/>
      <c r="J1217" s="217"/>
      <c r="K1217" s="217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193</v>
      </c>
      <c r="AU1217" s="226" t="s">
        <v>84</v>
      </c>
      <c r="AV1217" s="14" t="s">
        <v>84</v>
      </c>
      <c r="AW1217" s="14" t="s">
        <v>31</v>
      </c>
      <c r="AX1217" s="14" t="s">
        <v>75</v>
      </c>
      <c r="AY1217" s="226" t="s">
        <v>184</v>
      </c>
    </row>
    <row r="1218" spans="1:65" s="14" customFormat="1" ht="11.25">
      <c r="B1218" s="216"/>
      <c r="C1218" s="217"/>
      <c r="D1218" s="207" t="s">
        <v>193</v>
      </c>
      <c r="E1218" s="218" t="s">
        <v>1</v>
      </c>
      <c r="F1218" s="219" t="s">
        <v>987</v>
      </c>
      <c r="G1218" s="217"/>
      <c r="H1218" s="220">
        <v>4</v>
      </c>
      <c r="I1218" s="221"/>
      <c r="J1218" s="217"/>
      <c r="K1218" s="217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193</v>
      </c>
      <c r="AU1218" s="226" t="s">
        <v>84</v>
      </c>
      <c r="AV1218" s="14" t="s">
        <v>84</v>
      </c>
      <c r="AW1218" s="14" t="s">
        <v>31</v>
      </c>
      <c r="AX1218" s="14" t="s">
        <v>75</v>
      </c>
      <c r="AY1218" s="226" t="s">
        <v>184</v>
      </c>
    </row>
    <row r="1219" spans="1:65" s="13" customFormat="1" ht="11.25">
      <c r="B1219" s="205"/>
      <c r="C1219" s="206"/>
      <c r="D1219" s="207" t="s">
        <v>193</v>
      </c>
      <c r="E1219" s="208" t="s">
        <v>1</v>
      </c>
      <c r="F1219" s="209" t="s">
        <v>195</v>
      </c>
      <c r="G1219" s="206"/>
      <c r="H1219" s="208" t="s">
        <v>1</v>
      </c>
      <c r="I1219" s="210"/>
      <c r="J1219" s="206"/>
      <c r="K1219" s="206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193</v>
      </c>
      <c r="AU1219" s="215" t="s">
        <v>84</v>
      </c>
      <c r="AV1219" s="13" t="s">
        <v>82</v>
      </c>
      <c r="AW1219" s="13" t="s">
        <v>31</v>
      </c>
      <c r="AX1219" s="13" t="s">
        <v>75</v>
      </c>
      <c r="AY1219" s="215" t="s">
        <v>184</v>
      </c>
    </row>
    <row r="1220" spans="1:65" s="13" customFormat="1" ht="11.25">
      <c r="B1220" s="205"/>
      <c r="C1220" s="206"/>
      <c r="D1220" s="207" t="s">
        <v>193</v>
      </c>
      <c r="E1220" s="208" t="s">
        <v>1</v>
      </c>
      <c r="F1220" s="209" t="s">
        <v>710</v>
      </c>
      <c r="G1220" s="206"/>
      <c r="H1220" s="208" t="s">
        <v>1</v>
      </c>
      <c r="I1220" s="210"/>
      <c r="J1220" s="206"/>
      <c r="K1220" s="206"/>
      <c r="L1220" s="211"/>
      <c r="M1220" s="212"/>
      <c r="N1220" s="213"/>
      <c r="O1220" s="213"/>
      <c r="P1220" s="213"/>
      <c r="Q1220" s="213"/>
      <c r="R1220" s="213"/>
      <c r="S1220" s="213"/>
      <c r="T1220" s="214"/>
      <c r="AT1220" s="215" t="s">
        <v>193</v>
      </c>
      <c r="AU1220" s="215" t="s">
        <v>84</v>
      </c>
      <c r="AV1220" s="13" t="s">
        <v>82</v>
      </c>
      <c r="AW1220" s="13" t="s">
        <v>31</v>
      </c>
      <c r="AX1220" s="13" t="s">
        <v>75</v>
      </c>
      <c r="AY1220" s="215" t="s">
        <v>184</v>
      </c>
    </row>
    <row r="1221" spans="1:65" s="14" customFormat="1" ht="11.25">
      <c r="B1221" s="216"/>
      <c r="C1221" s="217"/>
      <c r="D1221" s="207" t="s">
        <v>193</v>
      </c>
      <c r="E1221" s="218" t="s">
        <v>1</v>
      </c>
      <c r="F1221" s="219" t="s">
        <v>988</v>
      </c>
      <c r="G1221" s="217"/>
      <c r="H1221" s="220">
        <v>10.4</v>
      </c>
      <c r="I1221" s="221"/>
      <c r="J1221" s="217"/>
      <c r="K1221" s="217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193</v>
      </c>
      <c r="AU1221" s="226" t="s">
        <v>84</v>
      </c>
      <c r="AV1221" s="14" t="s">
        <v>84</v>
      </c>
      <c r="AW1221" s="14" t="s">
        <v>31</v>
      </c>
      <c r="AX1221" s="14" t="s">
        <v>75</v>
      </c>
      <c r="AY1221" s="226" t="s">
        <v>184</v>
      </c>
    </row>
    <row r="1222" spans="1:65" s="14" customFormat="1" ht="11.25">
      <c r="B1222" s="216"/>
      <c r="C1222" s="217"/>
      <c r="D1222" s="207" t="s">
        <v>193</v>
      </c>
      <c r="E1222" s="218" t="s">
        <v>1</v>
      </c>
      <c r="F1222" s="219" t="s">
        <v>989</v>
      </c>
      <c r="G1222" s="217"/>
      <c r="H1222" s="220">
        <v>10.9</v>
      </c>
      <c r="I1222" s="221"/>
      <c r="J1222" s="217"/>
      <c r="K1222" s="217"/>
      <c r="L1222" s="222"/>
      <c r="M1222" s="223"/>
      <c r="N1222" s="224"/>
      <c r="O1222" s="224"/>
      <c r="P1222" s="224"/>
      <c r="Q1222" s="224"/>
      <c r="R1222" s="224"/>
      <c r="S1222" s="224"/>
      <c r="T1222" s="225"/>
      <c r="AT1222" s="226" t="s">
        <v>193</v>
      </c>
      <c r="AU1222" s="226" t="s">
        <v>84</v>
      </c>
      <c r="AV1222" s="14" t="s">
        <v>84</v>
      </c>
      <c r="AW1222" s="14" t="s">
        <v>31</v>
      </c>
      <c r="AX1222" s="14" t="s">
        <v>75</v>
      </c>
      <c r="AY1222" s="226" t="s">
        <v>184</v>
      </c>
    </row>
    <row r="1223" spans="1:65" s="14" customFormat="1" ht="11.25">
      <c r="B1223" s="216"/>
      <c r="C1223" s="217"/>
      <c r="D1223" s="207" t="s">
        <v>193</v>
      </c>
      <c r="E1223" s="218" t="s">
        <v>1</v>
      </c>
      <c r="F1223" s="219" t="s">
        <v>990</v>
      </c>
      <c r="G1223" s="217"/>
      <c r="H1223" s="220">
        <v>13</v>
      </c>
      <c r="I1223" s="221"/>
      <c r="J1223" s="217"/>
      <c r="K1223" s="217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193</v>
      </c>
      <c r="AU1223" s="226" t="s">
        <v>84</v>
      </c>
      <c r="AV1223" s="14" t="s">
        <v>84</v>
      </c>
      <c r="AW1223" s="14" t="s">
        <v>31</v>
      </c>
      <c r="AX1223" s="14" t="s">
        <v>75</v>
      </c>
      <c r="AY1223" s="226" t="s">
        <v>184</v>
      </c>
    </row>
    <row r="1224" spans="1:65" s="14" customFormat="1" ht="11.25">
      <c r="B1224" s="216"/>
      <c r="C1224" s="217"/>
      <c r="D1224" s="207" t="s">
        <v>193</v>
      </c>
      <c r="E1224" s="218" t="s">
        <v>1</v>
      </c>
      <c r="F1224" s="219" t="s">
        <v>991</v>
      </c>
      <c r="G1224" s="217"/>
      <c r="H1224" s="220">
        <v>13</v>
      </c>
      <c r="I1224" s="221"/>
      <c r="J1224" s="217"/>
      <c r="K1224" s="217"/>
      <c r="L1224" s="222"/>
      <c r="M1224" s="223"/>
      <c r="N1224" s="224"/>
      <c r="O1224" s="224"/>
      <c r="P1224" s="224"/>
      <c r="Q1224" s="224"/>
      <c r="R1224" s="224"/>
      <c r="S1224" s="224"/>
      <c r="T1224" s="225"/>
      <c r="AT1224" s="226" t="s">
        <v>193</v>
      </c>
      <c r="AU1224" s="226" t="s">
        <v>84</v>
      </c>
      <c r="AV1224" s="14" t="s">
        <v>84</v>
      </c>
      <c r="AW1224" s="14" t="s">
        <v>31</v>
      </c>
      <c r="AX1224" s="14" t="s">
        <v>75</v>
      </c>
      <c r="AY1224" s="226" t="s">
        <v>184</v>
      </c>
    </row>
    <row r="1225" spans="1:65" s="2" customFormat="1" ht="16.5" customHeight="1">
      <c r="A1225" s="34"/>
      <c r="B1225" s="35"/>
      <c r="C1225" s="227" t="s">
        <v>729</v>
      </c>
      <c r="D1225" s="227" t="s">
        <v>592</v>
      </c>
      <c r="E1225" s="228" t="s">
        <v>1181</v>
      </c>
      <c r="F1225" s="229" t="s">
        <v>1182</v>
      </c>
      <c r="G1225" s="230" t="s">
        <v>122</v>
      </c>
      <c r="H1225" s="231">
        <v>816.48199999999997</v>
      </c>
      <c r="I1225" s="232"/>
      <c r="J1225" s="233">
        <f>ROUND(I1225*H1225,2)</f>
        <v>0</v>
      </c>
      <c r="K1225" s="229" t="s">
        <v>190</v>
      </c>
      <c r="L1225" s="234"/>
      <c r="M1225" s="235" t="s">
        <v>1</v>
      </c>
      <c r="N1225" s="236" t="s">
        <v>40</v>
      </c>
      <c r="O1225" s="71"/>
      <c r="P1225" s="201">
        <f>O1225*H1225</f>
        <v>0</v>
      </c>
      <c r="Q1225" s="201">
        <v>1.2E-4</v>
      </c>
      <c r="R1225" s="201">
        <f>Q1225*H1225</f>
        <v>9.7977839999999997E-2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715</v>
      </c>
      <c r="AT1225" s="203" t="s">
        <v>592</v>
      </c>
      <c r="AU1225" s="203" t="s">
        <v>84</v>
      </c>
      <c r="AY1225" s="17" t="s">
        <v>184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82</v>
      </c>
      <c r="BK1225" s="204">
        <f>ROUND(I1225*H1225,2)</f>
        <v>0</v>
      </c>
      <c r="BL1225" s="17" t="s">
        <v>382</v>
      </c>
      <c r="BM1225" s="203" t="s">
        <v>1183</v>
      </c>
    </row>
    <row r="1226" spans="1:65" s="14" customFormat="1" ht="11.25">
      <c r="B1226" s="216"/>
      <c r="C1226" s="217"/>
      <c r="D1226" s="207" t="s">
        <v>193</v>
      </c>
      <c r="E1226" s="217"/>
      <c r="F1226" s="219" t="s">
        <v>1184</v>
      </c>
      <c r="G1226" s="217"/>
      <c r="H1226" s="220">
        <v>816.48199999999997</v>
      </c>
      <c r="I1226" s="221"/>
      <c r="J1226" s="217"/>
      <c r="K1226" s="217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193</v>
      </c>
      <c r="AU1226" s="226" t="s">
        <v>84</v>
      </c>
      <c r="AV1226" s="14" t="s">
        <v>84</v>
      </c>
      <c r="AW1226" s="14" t="s">
        <v>4</v>
      </c>
      <c r="AX1226" s="14" t="s">
        <v>82</v>
      </c>
      <c r="AY1226" s="226" t="s">
        <v>184</v>
      </c>
    </row>
    <row r="1227" spans="1:65" s="2" customFormat="1" ht="24">
      <c r="A1227" s="34"/>
      <c r="B1227" s="35"/>
      <c r="C1227" s="192" t="s">
        <v>745</v>
      </c>
      <c r="D1227" s="192" t="s">
        <v>187</v>
      </c>
      <c r="E1227" s="193" t="s">
        <v>1185</v>
      </c>
      <c r="F1227" s="194" t="s">
        <v>1186</v>
      </c>
      <c r="G1227" s="195" t="s">
        <v>1062</v>
      </c>
      <c r="H1227" s="237"/>
      <c r="I1227" s="197"/>
      <c r="J1227" s="198">
        <f>ROUND(I1227*H1227,2)</f>
        <v>0</v>
      </c>
      <c r="K1227" s="194" t="s">
        <v>190</v>
      </c>
      <c r="L1227" s="39"/>
      <c r="M1227" s="199" t="s">
        <v>1</v>
      </c>
      <c r="N1227" s="200" t="s">
        <v>40</v>
      </c>
      <c r="O1227" s="71"/>
      <c r="P1227" s="201">
        <f>O1227*H1227</f>
        <v>0</v>
      </c>
      <c r="Q1227" s="201">
        <v>0</v>
      </c>
      <c r="R1227" s="201">
        <f>Q1227*H1227</f>
        <v>0</v>
      </c>
      <c r="S1227" s="201">
        <v>0</v>
      </c>
      <c r="T1227" s="202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203" t="s">
        <v>382</v>
      </c>
      <c r="AT1227" s="203" t="s">
        <v>187</v>
      </c>
      <c r="AU1227" s="203" t="s">
        <v>84</v>
      </c>
      <c r="AY1227" s="17" t="s">
        <v>184</v>
      </c>
      <c r="BE1227" s="204">
        <f>IF(N1227="základní",J1227,0)</f>
        <v>0</v>
      </c>
      <c r="BF1227" s="204">
        <f>IF(N1227="snížená",J1227,0)</f>
        <v>0</v>
      </c>
      <c r="BG1227" s="204">
        <f>IF(N1227="zákl. přenesená",J1227,0)</f>
        <v>0</v>
      </c>
      <c r="BH1227" s="204">
        <f>IF(N1227="sníž. přenesená",J1227,0)</f>
        <v>0</v>
      </c>
      <c r="BI1227" s="204">
        <f>IF(N1227="nulová",J1227,0)</f>
        <v>0</v>
      </c>
      <c r="BJ1227" s="17" t="s">
        <v>82</v>
      </c>
      <c r="BK1227" s="204">
        <f>ROUND(I1227*H1227,2)</f>
        <v>0</v>
      </c>
      <c r="BL1227" s="17" t="s">
        <v>382</v>
      </c>
      <c r="BM1227" s="203" t="s">
        <v>1187</v>
      </c>
    </row>
    <row r="1228" spans="1:65" s="12" customFormat="1" ht="22.9" customHeight="1">
      <c r="B1228" s="176"/>
      <c r="C1228" s="177"/>
      <c r="D1228" s="178" t="s">
        <v>74</v>
      </c>
      <c r="E1228" s="190" t="s">
        <v>1188</v>
      </c>
      <c r="F1228" s="190" t="s">
        <v>1189</v>
      </c>
      <c r="G1228" s="177"/>
      <c r="H1228" s="177"/>
      <c r="I1228" s="180"/>
      <c r="J1228" s="191">
        <f>BK1228</f>
        <v>0</v>
      </c>
      <c r="K1228" s="177"/>
      <c r="L1228" s="182"/>
      <c r="M1228" s="183"/>
      <c r="N1228" s="184"/>
      <c r="O1228" s="184"/>
      <c r="P1228" s="185">
        <f>SUM(P1229:P1396)</f>
        <v>0</v>
      </c>
      <c r="Q1228" s="184"/>
      <c r="R1228" s="185">
        <f>SUM(R1229:R1396)</f>
        <v>1.8969016000000001</v>
      </c>
      <c r="S1228" s="184"/>
      <c r="T1228" s="186">
        <f>SUM(T1229:T1396)</f>
        <v>0</v>
      </c>
      <c r="AR1228" s="187" t="s">
        <v>84</v>
      </c>
      <c r="AT1228" s="188" t="s">
        <v>74</v>
      </c>
      <c r="AU1228" s="188" t="s">
        <v>82</v>
      </c>
      <c r="AY1228" s="187" t="s">
        <v>184</v>
      </c>
      <c r="BK1228" s="189">
        <f>SUM(BK1229:BK1396)</f>
        <v>0</v>
      </c>
    </row>
    <row r="1229" spans="1:65" s="2" customFormat="1" ht="33" customHeight="1">
      <c r="A1229" s="34"/>
      <c r="B1229" s="35"/>
      <c r="C1229" s="192" t="s">
        <v>755</v>
      </c>
      <c r="D1229" s="192" t="s">
        <v>187</v>
      </c>
      <c r="E1229" s="193" t="s">
        <v>1190</v>
      </c>
      <c r="F1229" s="194" t="s">
        <v>1191</v>
      </c>
      <c r="G1229" s="195" t="s">
        <v>122</v>
      </c>
      <c r="H1229" s="196">
        <v>692.2</v>
      </c>
      <c r="I1229" s="197"/>
      <c r="J1229" s="198">
        <f>ROUND(I1229*H1229,2)</f>
        <v>0</v>
      </c>
      <c r="K1229" s="194" t="s">
        <v>190</v>
      </c>
      <c r="L1229" s="39"/>
      <c r="M1229" s="199" t="s">
        <v>1</v>
      </c>
      <c r="N1229" s="200" t="s">
        <v>40</v>
      </c>
      <c r="O1229" s="71"/>
      <c r="P1229" s="201">
        <f>O1229*H1229</f>
        <v>0</v>
      </c>
      <c r="Q1229" s="201">
        <v>1.17E-3</v>
      </c>
      <c r="R1229" s="201">
        <f>Q1229*H1229</f>
        <v>0.80987400000000009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382</v>
      </c>
      <c r="AT1229" s="203" t="s">
        <v>187</v>
      </c>
      <c r="AU1229" s="203" t="s">
        <v>84</v>
      </c>
      <c r="AY1229" s="17" t="s">
        <v>184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82</v>
      </c>
      <c r="BK1229" s="204">
        <f>ROUND(I1229*H1229,2)</f>
        <v>0</v>
      </c>
      <c r="BL1229" s="17" t="s">
        <v>382</v>
      </c>
      <c r="BM1229" s="203" t="s">
        <v>1192</v>
      </c>
    </row>
    <row r="1230" spans="1:65" s="2" customFormat="1" ht="24">
      <c r="A1230" s="34"/>
      <c r="B1230" s="35"/>
      <c r="C1230" s="227" t="s">
        <v>1193</v>
      </c>
      <c r="D1230" s="227" t="s">
        <v>592</v>
      </c>
      <c r="E1230" s="228" t="s">
        <v>1194</v>
      </c>
      <c r="F1230" s="229" t="s">
        <v>1195</v>
      </c>
      <c r="G1230" s="230" t="s">
        <v>122</v>
      </c>
      <c r="H1230" s="231">
        <v>354.06</v>
      </c>
      <c r="I1230" s="232"/>
      <c r="J1230" s="233">
        <f>ROUND(I1230*H1230,2)</f>
        <v>0</v>
      </c>
      <c r="K1230" s="229" t="s">
        <v>649</v>
      </c>
      <c r="L1230" s="234"/>
      <c r="M1230" s="235" t="s">
        <v>1</v>
      </c>
      <c r="N1230" s="236" t="s">
        <v>40</v>
      </c>
      <c r="O1230" s="71"/>
      <c r="P1230" s="201">
        <f>O1230*H1230</f>
        <v>0</v>
      </c>
      <c r="Q1230" s="201">
        <v>1.32E-3</v>
      </c>
      <c r="R1230" s="201">
        <f>Q1230*H1230</f>
        <v>0.46735919999999997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715</v>
      </c>
      <c r="AT1230" s="203" t="s">
        <v>592</v>
      </c>
      <c r="AU1230" s="203" t="s">
        <v>84</v>
      </c>
      <c r="AY1230" s="17" t="s">
        <v>184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82</v>
      </c>
      <c r="BK1230" s="204">
        <f>ROUND(I1230*H1230,2)</f>
        <v>0</v>
      </c>
      <c r="BL1230" s="17" t="s">
        <v>382</v>
      </c>
      <c r="BM1230" s="203" t="s">
        <v>1196</v>
      </c>
    </row>
    <row r="1231" spans="1:65" s="13" customFormat="1" ht="22.5">
      <c r="B1231" s="205"/>
      <c r="C1231" s="206"/>
      <c r="D1231" s="207" t="s">
        <v>193</v>
      </c>
      <c r="E1231" s="208" t="s">
        <v>1</v>
      </c>
      <c r="F1231" s="209" t="s">
        <v>194</v>
      </c>
      <c r="G1231" s="206"/>
      <c r="H1231" s="208" t="s">
        <v>1</v>
      </c>
      <c r="I1231" s="210"/>
      <c r="J1231" s="206"/>
      <c r="K1231" s="206"/>
      <c r="L1231" s="211"/>
      <c r="M1231" s="212"/>
      <c r="N1231" s="213"/>
      <c r="O1231" s="213"/>
      <c r="P1231" s="213"/>
      <c r="Q1231" s="213"/>
      <c r="R1231" s="213"/>
      <c r="S1231" s="213"/>
      <c r="T1231" s="214"/>
      <c r="AT1231" s="215" t="s">
        <v>193</v>
      </c>
      <c r="AU1231" s="215" t="s">
        <v>84</v>
      </c>
      <c r="AV1231" s="13" t="s">
        <v>82</v>
      </c>
      <c r="AW1231" s="13" t="s">
        <v>31</v>
      </c>
      <c r="AX1231" s="13" t="s">
        <v>75</v>
      </c>
      <c r="AY1231" s="215" t="s">
        <v>184</v>
      </c>
    </row>
    <row r="1232" spans="1:65" s="13" customFormat="1" ht="11.25">
      <c r="B1232" s="205"/>
      <c r="C1232" s="206"/>
      <c r="D1232" s="207" t="s">
        <v>193</v>
      </c>
      <c r="E1232" s="208" t="s">
        <v>1</v>
      </c>
      <c r="F1232" s="209" t="s">
        <v>1197</v>
      </c>
      <c r="G1232" s="206"/>
      <c r="H1232" s="208" t="s">
        <v>1</v>
      </c>
      <c r="I1232" s="210"/>
      <c r="J1232" s="206"/>
      <c r="K1232" s="206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193</v>
      </c>
      <c r="AU1232" s="215" t="s">
        <v>84</v>
      </c>
      <c r="AV1232" s="13" t="s">
        <v>82</v>
      </c>
      <c r="AW1232" s="13" t="s">
        <v>31</v>
      </c>
      <c r="AX1232" s="13" t="s">
        <v>75</v>
      </c>
      <c r="AY1232" s="215" t="s">
        <v>184</v>
      </c>
    </row>
    <row r="1233" spans="2:51" s="13" customFormat="1" ht="11.25">
      <c r="B1233" s="205"/>
      <c r="C1233" s="206"/>
      <c r="D1233" s="207" t="s">
        <v>193</v>
      </c>
      <c r="E1233" s="208" t="s">
        <v>1</v>
      </c>
      <c r="F1233" s="209" t="s">
        <v>195</v>
      </c>
      <c r="G1233" s="206"/>
      <c r="H1233" s="208" t="s">
        <v>1</v>
      </c>
      <c r="I1233" s="210"/>
      <c r="J1233" s="206"/>
      <c r="K1233" s="206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193</v>
      </c>
      <c r="AU1233" s="215" t="s">
        <v>84</v>
      </c>
      <c r="AV1233" s="13" t="s">
        <v>82</v>
      </c>
      <c r="AW1233" s="13" t="s">
        <v>31</v>
      </c>
      <c r="AX1233" s="13" t="s">
        <v>75</v>
      </c>
      <c r="AY1233" s="215" t="s">
        <v>184</v>
      </c>
    </row>
    <row r="1234" spans="2:51" s="14" customFormat="1" ht="11.25">
      <c r="B1234" s="216"/>
      <c r="C1234" s="217"/>
      <c r="D1234" s="207" t="s">
        <v>193</v>
      </c>
      <c r="E1234" s="218" t="s">
        <v>1</v>
      </c>
      <c r="F1234" s="219" t="s">
        <v>1198</v>
      </c>
      <c r="G1234" s="217"/>
      <c r="H1234" s="220">
        <v>31.2</v>
      </c>
      <c r="I1234" s="221"/>
      <c r="J1234" s="217"/>
      <c r="K1234" s="217"/>
      <c r="L1234" s="222"/>
      <c r="M1234" s="223"/>
      <c r="N1234" s="224"/>
      <c r="O1234" s="224"/>
      <c r="P1234" s="224"/>
      <c r="Q1234" s="224"/>
      <c r="R1234" s="224"/>
      <c r="S1234" s="224"/>
      <c r="T1234" s="225"/>
      <c r="AT1234" s="226" t="s">
        <v>193</v>
      </c>
      <c r="AU1234" s="226" t="s">
        <v>84</v>
      </c>
      <c r="AV1234" s="14" t="s">
        <v>84</v>
      </c>
      <c r="AW1234" s="14" t="s">
        <v>31</v>
      </c>
      <c r="AX1234" s="14" t="s">
        <v>75</v>
      </c>
      <c r="AY1234" s="226" t="s">
        <v>184</v>
      </c>
    </row>
    <row r="1235" spans="2:51" s="14" customFormat="1" ht="11.25">
      <c r="B1235" s="216"/>
      <c r="C1235" s="217"/>
      <c r="D1235" s="207" t="s">
        <v>193</v>
      </c>
      <c r="E1235" s="218" t="s">
        <v>1</v>
      </c>
      <c r="F1235" s="219" t="s">
        <v>1199</v>
      </c>
      <c r="G1235" s="217"/>
      <c r="H1235" s="220">
        <v>14.7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193</v>
      </c>
      <c r="AU1235" s="226" t="s">
        <v>84</v>
      </c>
      <c r="AV1235" s="14" t="s">
        <v>84</v>
      </c>
      <c r="AW1235" s="14" t="s">
        <v>31</v>
      </c>
      <c r="AX1235" s="14" t="s">
        <v>75</v>
      </c>
      <c r="AY1235" s="226" t="s">
        <v>184</v>
      </c>
    </row>
    <row r="1236" spans="2:51" s="14" customFormat="1" ht="11.25">
      <c r="B1236" s="216"/>
      <c r="C1236" s="217"/>
      <c r="D1236" s="207" t="s">
        <v>193</v>
      </c>
      <c r="E1236" s="218" t="s">
        <v>1</v>
      </c>
      <c r="F1236" s="219" t="s">
        <v>1200</v>
      </c>
      <c r="G1236" s="217"/>
      <c r="H1236" s="220">
        <v>13.3</v>
      </c>
      <c r="I1236" s="221"/>
      <c r="J1236" s="217"/>
      <c r="K1236" s="217"/>
      <c r="L1236" s="222"/>
      <c r="M1236" s="223"/>
      <c r="N1236" s="224"/>
      <c r="O1236" s="224"/>
      <c r="P1236" s="224"/>
      <c r="Q1236" s="224"/>
      <c r="R1236" s="224"/>
      <c r="S1236" s="224"/>
      <c r="T1236" s="225"/>
      <c r="AT1236" s="226" t="s">
        <v>193</v>
      </c>
      <c r="AU1236" s="226" t="s">
        <v>84</v>
      </c>
      <c r="AV1236" s="14" t="s">
        <v>84</v>
      </c>
      <c r="AW1236" s="14" t="s">
        <v>31</v>
      </c>
      <c r="AX1236" s="14" t="s">
        <v>75</v>
      </c>
      <c r="AY1236" s="226" t="s">
        <v>184</v>
      </c>
    </row>
    <row r="1237" spans="2:51" s="14" customFormat="1" ht="11.25">
      <c r="B1237" s="216"/>
      <c r="C1237" s="217"/>
      <c r="D1237" s="207" t="s">
        <v>193</v>
      </c>
      <c r="E1237" s="218" t="s">
        <v>1</v>
      </c>
      <c r="F1237" s="219" t="s">
        <v>1100</v>
      </c>
      <c r="G1237" s="217"/>
      <c r="H1237" s="220">
        <v>27.3</v>
      </c>
      <c r="I1237" s="221"/>
      <c r="J1237" s="217"/>
      <c r="K1237" s="217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193</v>
      </c>
      <c r="AU1237" s="226" t="s">
        <v>84</v>
      </c>
      <c r="AV1237" s="14" t="s">
        <v>84</v>
      </c>
      <c r="AW1237" s="14" t="s">
        <v>31</v>
      </c>
      <c r="AX1237" s="14" t="s">
        <v>75</v>
      </c>
      <c r="AY1237" s="226" t="s">
        <v>184</v>
      </c>
    </row>
    <row r="1238" spans="2:51" s="14" customFormat="1" ht="11.25">
      <c r="B1238" s="216"/>
      <c r="C1238" s="217"/>
      <c r="D1238" s="207" t="s">
        <v>193</v>
      </c>
      <c r="E1238" s="218" t="s">
        <v>1</v>
      </c>
      <c r="F1238" s="219" t="s">
        <v>1201</v>
      </c>
      <c r="G1238" s="217"/>
      <c r="H1238" s="220">
        <v>3.9</v>
      </c>
      <c r="I1238" s="221"/>
      <c r="J1238" s="217"/>
      <c r="K1238" s="217"/>
      <c r="L1238" s="222"/>
      <c r="M1238" s="223"/>
      <c r="N1238" s="224"/>
      <c r="O1238" s="224"/>
      <c r="P1238" s="224"/>
      <c r="Q1238" s="224"/>
      <c r="R1238" s="224"/>
      <c r="S1238" s="224"/>
      <c r="T1238" s="225"/>
      <c r="AT1238" s="226" t="s">
        <v>193</v>
      </c>
      <c r="AU1238" s="226" t="s">
        <v>84</v>
      </c>
      <c r="AV1238" s="14" t="s">
        <v>84</v>
      </c>
      <c r="AW1238" s="14" t="s">
        <v>31</v>
      </c>
      <c r="AX1238" s="14" t="s">
        <v>75</v>
      </c>
      <c r="AY1238" s="226" t="s">
        <v>184</v>
      </c>
    </row>
    <row r="1239" spans="2:51" s="14" customFormat="1" ht="11.25">
      <c r="B1239" s="216"/>
      <c r="C1239" s="217"/>
      <c r="D1239" s="207" t="s">
        <v>193</v>
      </c>
      <c r="E1239" s="218" t="s">
        <v>1</v>
      </c>
      <c r="F1239" s="219" t="s">
        <v>1102</v>
      </c>
      <c r="G1239" s="217"/>
      <c r="H1239" s="220">
        <v>20.2</v>
      </c>
      <c r="I1239" s="221"/>
      <c r="J1239" s="217"/>
      <c r="K1239" s="217"/>
      <c r="L1239" s="222"/>
      <c r="M1239" s="223"/>
      <c r="N1239" s="224"/>
      <c r="O1239" s="224"/>
      <c r="P1239" s="224"/>
      <c r="Q1239" s="224"/>
      <c r="R1239" s="224"/>
      <c r="S1239" s="224"/>
      <c r="T1239" s="225"/>
      <c r="AT1239" s="226" t="s">
        <v>193</v>
      </c>
      <c r="AU1239" s="226" t="s">
        <v>84</v>
      </c>
      <c r="AV1239" s="14" t="s">
        <v>84</v>
      </c>
      <c r="AW1239" s="14" t="s">
        <v>31</v>
      </c>
      <c r="AX1239" s="14" t="s">
        <v>75</v>
      </c>
      <c r="AY1239" s="226" t="s">
        <v>184</v>
      </c>
    </row>
    <row r="1240" spans="2:51" s="14" customFormat="1" ht="11.25">
      <c r="B1240" s="216"/>
      <c r="C1240" s="217"/>
      <c r="D1240" s="207" t="s">
        <v>193</v>
      </c>
      <c r="E1240" s="218" t="s">
        <v>1</v>
      </c>
      <c r="F1240" s="219" t="s">
        <v>1202</v>
      </c>
      <c r="G1240" s="217"/>
      <c r="H1240" s="220">
        <v>3.4</v>
      </c>
      <c r="I1240" s="221"/>
      <c r="J1240" s="217"/>
      <c r="K1240" s="217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193</v>
      </c>
      <c r="AU1240" s="226" t="s">
        <v>84</v>
      </c>
      <c r="AV1240" s="14" t="s">
        <v>84</v>
      </c>
      <c r="AW1240" s="14" t="s">
        <v>31</v>
      </c>
      <c r="AX1240" s="14" t="s">
        <v>75</v>
      </c>
      <c r="AY1240" s="226" t="s">
        <v>184</v>
      </c>
    </row>
    <row r="1241" spans="2:51" s="14" customFormat="1" ht="11.25">
      <c r="B1241" s="216"/>
      <c r="C1241" s="217"/>
      <c r="D1241" s="207" t="s">
        <v>193</v>
      </c>
      <c r="E1241" s="218" t="s">
        <v>1</v>
      </c>
      <c r="F1241" s="219" t="s">
        <v>1104</v>
      </c>
      <c r="G1241" s="217"/>
      <c r="H1241" s="220">
        <v>23.8</v>
      </c>
      <c r="I1241" s="221"/>
      <c r="J1241" s="217"/>
      <c r="K1241" s="217"/>
      <c r="L1241" s="222"/>
      <c r="M1241" s="223"/>
      <c r="N1241" s="224"/>
      <c r="O1241" s="224"/>
      <c r="P1241" s="224"/>
      <c r="Q1241" s="224"/>
      <c r="R1241" s="224"/>
      <c r="S1241" s="224"/>
      <c r="T1241" s="225"/>
      <c r="AT1241" s="226" t="s">
        <v>193</v>
      </c>
      <c r="AU1241" s="226" t="s">
        <v>84</v>
      </c>
      <c r="AV1241" s="14" t="s">
        <v>84</v>
      </c>
      <c r="AW1241" s="14" t="s">
        <v>31</v>
      </c>
      <c r="AX1241" s="14" t="s">
        <v>75</v>
      </c>
      <c r="AY1241" s="226" t="s">
        <v>184</v>
      </c>
    </row>
    <row r="1242" spans="2:51" s="14" customFormat="1" ht="11.25">
      <c r="B1242" s="216"/>
      <c r="C1242" s="217"/>
      <c r="D1242" s="207" t="s">
        <v>193</v>
      </c>
      <c r="E1242" s="218" t="s">
        <v>1</v>
      </c>
      <c r="F1242" s="219" t="s">
        <v>1203</v>
      </c>
      <c r="G1242" s="217"/>
      <c r="H1242" s="220">
        <v>3.8</v>
      </c>
      <c r="I1242" s="221"/>
      <c r="J1242" s="217"/>
      <c r="K1242" s="217"/>
      <c r="L1242" s="222"/>
      <c r="M1242" s="223"/>
      <c r="N1242" s="224"/>
      <c r="O1242" s="224"/>
      <c r="P1242" s="224"/>
      <c r="Q1242" s="224"/>
      <c r="R1242" s="224"/>
      <c r="S1242" s="224"/>
      <c r="T1242" s="225"/>
      <c r="AT1242" s="226" t="s">
        <v>193</v>
      </c>
      <c r="AU1242" s="226" t="s">
        <v>84</v>
      </c>
      <c r="AV1242" s="14" t="s">
        <v>84</v>
      </c>
      <c r="AW1242" s="14" t="s">
        <v>31</v>
      </c>
      <c r="AX1242" s="14" t="s">
        <v>75</v>
      </c>
      <c r="AY1242" s="226" t="s">
        <v>184</v>
      </c>
    </row>
    <row r="1243" spans="2:51" s="14" customFormat="1" ht="11.25">
      <c r="B1243" s="216"/>
      <c r="C1243" s="217"/>
      <c r="D1243" s="207" t="s">
        <v>193</v>
      </c>
      <c r="E1243" s="218" t="s">
        <v>1</v>
      </c>
      <c r="F1243" s="219" t="s">
        <v>1106</v>
      </c>
      <c r="G1243" s="217"/>
      <c r="H1243" s="220">
        <v>28.8</v>
      </c>
      <c r="I1243" s="221"/>
      <c r="J1243" s="217"/>
      <c r="K1243" s="217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193</v>
      </c>
      <c r="AU1243" s="226" t="s">
        <v>84</v>
      </c>
      <c r="AV1243" s="14" t="s">
        <v>84</v>
      </c>
      <c r="AW1243" s="14" t="s">
        <v>31</v>
      </c>
      <c r="AX1243" s="14" t="s">
        <v>75</v>
      </c>
      <c r="AY1243" s="226" t="s">
        <v>184</v>
      </c>
    </row>
    <row r="1244" spans="2:51" s="14" customFormat="1" ht="11.25">
      <c r="B1244" s="216"/>
      <c r="C1244" s="217"/>
      <c r="D1244" s="207" t="s">
        <v>193</v>
      </c>
      <c r="E1244" s="218" t="s">
        <v>1</v>
      </c>
      <c r="F1244" s="219" t="s">
        <v>1204</v>
      </c>
      <c r="G1244" s="217"/>
      <c r="H1244" s="220">
        <v>3.8</v>
      </c>
      <c r="I1244" s="221"/>
      <c r="J1244" s="217"/>
      <c r="K1244" s="217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193</v>
      </c>
      <c r="AU1244" s="226" t="s">
        <v>84</v>
      </c>
      <c r="AV1244" s="14" t="s">
        <v>84</v>
      </c>
      <c r="AW1244" s="14" t="s">
        <v>31</v>
      </c>
      <c r="AX1244" s="14" t="s">
        <v>75</v>
      </c>
      <c r="AY1244" s="226" t="s">
        <v>184</v>
      </c>
    </row>
    <row r="1245" spans="2:51" s="14" customFormat="1" ht="11.25">
      <c r="B1245" s="216"/>
      <c r="C1245" s="217"/>
      <c r="D1245" s="207" t="s">
        <v>193</v>
      </c>
      <c r="E1245" s="218" t="s">
        <v>1</v>
      </c>
      <c r="F1245" s="219" t="s">
        <v>1112</v>
      </c>
      <c r="G1245" s="217"/>
      <c r="H1245" s="220">
        <v>28.8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193</v>
      </c>
      <c r="AU1245" s="226" t="s">
        <v>84</v>
      </c>
      <c r="AV1245" s="14" t="s">
        <v>84</v>
      </c>
      <c r="AW1245" s="14" t="s">
        <v>31</v>
      </c>
      <c r="AX1245" s="14" t="s">
        <v>75</v>
      </c>
      <c r="AY1245" s="226" t="s">
        <v>184</v>
      </c>
    </row>
    <row r="1246" spans="2:51" s="14" customFormat="1" ht="11.25">
      <c r="B1246" s="216"/>
      <c r="C1246" s="217"/>
      <c r="D1246" s="207" t="s">
        <v>193</v>
      </c>
      <c r="E1246" s="218" t="s">
        <v>1</v>
      </c>
      <c r="F1246" s="219" t="s">
        <v>1205</v>
      </c>
      <c r="G1246" s="217"/>
      <c r="H1246" s="220">
        <v>3.4</v>
      </c>
      <c r="I1246" s="221"/>
      <c r="J1246" s="217"/>
      <c r="K1246" s="217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193</v>
      </c>
      <c r="AU1246" s="226" t="s">
        <v>84</v>
      </c>
      <c r="AV1246" s="14" t="s">
        <v>84</v>
      </c>
      <c r="AW1246" s="14" t="s">
        <v>31</v>
      </c>
      <c r="AX1246" s="14" t="s">
        <v>75</v>
      </c>
      <c r="AY1246" s="226" t="s">
        <v>184</v>
      </c>
    </row>
    <row r="1247" spans="2:51" s="14" customFormat="1" ht="11.25">
      <c r="B1247" s="216"/>
      <c r="C1247" s="217"/>
      <c r="D1247" s="207" t="s">
        <v>193</v>
      </c>
      <c r="E1247" s="218" t="s">
        <v>1</v>
      </c>
      <c r="F1247" s="219" t="s">
        <v>1114</v>
      </c>
      <c r="G1247" s="217"/>
      <c r="H1247" s="220">
        <v>23.9</v>
      </c>
      <c r="I1247" s="221"/>
      <c r="J1247" s="217"/>
      <c r="K1247" s="217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193</v>
      </c>
      <c r="AU1247" s="226" t="s">
        <v>84</v>
      </c>
      <c r="AV1247" s="14" t="s">
        <v>84</v>
      </c>
      <c r="AW1247" s="14" t="s">
        <v>31</v>
      </c>
      <c r="AX1247" s="14" t="s">
        <v>75</v>
      </c>
      <c r="AY1247" s="226" t="s">
        <v>184</v>
      </c>
    </row>
    <row r="1248" spans="2:51" s="14" customFormat="1" ht="11.25">
      <c r="B1248" s="216"/>
      <c r="C1248" s="217"/>
      <c r="D1248" s="207" t="s">
        <v>193</v>
      </c>
      <c r="E1248" s="218" t="s">
        <v>1</v>
      </c>
      <c r="F1248" s="219" t="s">
        <v>1206</v>
      </c>
      <c r="G1248" s="217"/>
      <c r="H1248" s="220">
        <v>3.6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193</v>
      </c>
      <c r="AU1248" s="226" t="s">
        <v>84</v>
      </c>
      <c r="AV1248" s="14" t="s">
        <v>84</v>
      </c>
      <c r="AW1248" s="14" t="s">
        <v>31</v>
      </c>
      <c r="AX1248" s="14" t="s">
        <v>75</v>
      </c>
      <c r="AY1248" s="226" t="s">
        <v>184</v>
      </c>
    </row>
    <row r="1249" spans="1:65" s="14" customFormat="1" ht="11.25">
      <c r="B1249" s="216"/>
      <c r="C1249" s="217"/>
      <c r="D1249" s="207" t="s">
        <v>193</v>
      </c>
      <c r="E1249" s="218" t="s">
        <v>1</v>
      </c>
      <c r="F1249" s="219" t="s">
        <v>1116</v>
      </c>
      <c r="G1249" s="217"/>
      <c r="H1249" s="220">
        <v>23.9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193</v>
      </c>
      <c r="AU1249" s="226" t="s">
        <v>84</v>
      </c>
      <c r="AV1249" s="14" t="s">
        <v>84</v>
      </c>
      <c r="AW1249" s="14" t="s">
        <v>31</v>
      </c>
      <c r="AX1249" s="14" t="s">
        <v>75</v>
      </c>
      <c r="AY1249" s="226" t="s">
        <v>184</v>
      </c>
    </row>
    <row r="1250" spans="1:65" s="14" customFormat="1" ht="11.25">
      <c r="B1250" s="216"/>
      <c r="C1250" s="217"/>
      <c r="D1250" s="207" t="s">
        <v>193</v>
      </c>
      <c r="E1250" s="218" t="s">
        <v>1</v>
      </c>
      <c r="F1250" s="219" t="s">
        <v>1207</v>
      </c>
      <c r="G1250" s="217"/>
      <c r="H1250" s="220">
        <v>25.6</v>
      </c>
      <c r="I1250" s="221"/>
      <c r="J1250" s="217"/>
      <c r="K1250" s="217"/>
      <c r="L1250" s="222"/>
      <c r="M1250" s="223"/>
      <c r="N1250" s="224"/>
      <c r="O1250" s="224"/>
      <c r="P1250" s="224"/>
      <c r="Q1250" s="224"/>
      <c r="R1250" s="224"/>
      <c r="S1250" s="224"/>
      <c r="T1250" s="225"/>
      <c r="AT1250" s="226" t="s">
        <v>193</v>
      </c>
      <c r="AU1250" s="226" t="s">
        <v>84</v>
      </c>
      <c r="AV1250" s="14" t="s">
        <v>84</v>
      </c>
      <c r="AW1250" s="14" t="s">
        <v>31</v>
      </c>
      <c r="AX1250" s="14" t="s">
        <v>75</v>
      </c>
      <c r="AY1250" s="226" t="s">
        <v>184</v>
      </c>
    </row>
    <row r="1251" spans="1:65" s="14" customFormat="1" ht="11.25">
      <c r="B1251" s="216"/>
      <c r="C1251" s="217"/>
      <c r="D1251" s="207" t="s">
        <v>193</v>
      </c>
      <c r="E1251" s="218" t="s">
        <v>1</v>
      </c>
      <c r="F1251" s="219" t="s">
        <v>1208</v>
      </c>
      <c r="G1251" s="217"/>
      <c r="H1251" s="220">
        <v>25.9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193</v>
      </c>
      <c r="AU1251" s="226" t="s">
        <v>84</v>
      </c>
      <c r="AV1251" s="14" t="s">
        <v>84</v>
      </c>
      <c r="AW1251" s="14" t="s">
        <v>31</v>
      </c>
      <c r="AX1251" s="14" t="s">
        <v>75</v>
      </c>
      <c r="AY1251" s="226" t="s">
        <v>184</v>
      </c>
    </row>
    <row r="1252" spans="1:65" s="14" customFormat="1" ht="11.25">
      <c r="B1252" s="216"/>
      <c r="C1252" s="217"/>
      <c r="D1252" s="207" t="s">
        <v>193</v>
      </c>
      <c r="E1252" s="218" t="s">
        <v>1</v>
      </c>
      <c r="F1252" s="219" t="s">
        <v>1209</v>
      </c>
      <c r="G1252" s="217"/>
      <c r="H1252" s="220">
        <v>14.6</v>
      </c>
      <c r="I1252" s="221"/>
      <c r="J1252" s="217"/>
      <c r="K1252" s="217"/>
      <c r="L1252" s="222"/>
      <c r="M1252" s="223"/>
      <c r="N1252" s="224"/>
      <c r="O1252" s="224"/>
      <c r="P1252" s="224"/>
      <c r="Q1252" s="224"/>
      <c r="R1252" s="224"/>
      <c r="S1252" s="224"/>
      <c r="T1252" s="225"/>
      <c r="AT1252" s="226" t="s">
        <v>193</v>
      </c>
      <c r="AU1252" s="226" t="s">
        <v>84</v>
      </c>
      <c r="AV1252" s="14" t="s">
        <v>84</v>
      </c>
      <c r="AW1252" s="14" t="s">
        <v>31</v>
      </c>
      <c r="AX1252" s="14" t="s">
        <v>75</v>
      </c>
      <c r="AY1252" s="226" t="s">
        <v>184</v>
      </c>
    </row>
    <row r="1253" spans="1:65" s="14" customFormat="1" ht="11.25">
      <c r="B1253" s="216"/>
      <c r="C1253" s="217"/>
      <c r="D1253" s="207" t="s">
        <v>193</v>
      </c>
      <c r="E1253" s="218" t="s">
        <v>1</v>
      </c>
      <c r="F1253" s="219" t="s">
        <v>1210</v>
      </c>
      <c r="G1253" s="217"/>
      <c r="H1253" s="220">
        <v>13.3</v>
      </c>
      <c r="I1253" s="221"/>
      <c r="J1253" s="217"/>
      <c r="K1253" s="217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193</v>
      </c>
      <c r="AU1253" s="226" t="s">
        <v>84</v>
      </c>
      <c r="AV1253" s="14" t="s">
        <v>84</v>
      </c>
      <c r="AW1253" s="14" t="s">
        <v>31</v>
      </c>
      <c r="AX1253" s="14" t="s">
        <v>75</v>
      </c>
      <c r="AY1253" s="226" t="s">
        <v>184</v>
      </c>
    </row>
    <row r="1254" spans="1:65" s="14" customFormat="1" ht="11.25">
      <c r="B1254" s="216"/>
      <c r="C1254" s="217"/>
      <c r="D1254" s="207" t="s">
        <v>193</v>
      </c>
      <c r="E1254" s="217"/>
      <c r="F1254" s="219" t="s">
        <v>1211</v>
      </c>
      <c r="G1254" s="217"/>
      <c r="H1254" s="220">
        <v>354.06</v>
      </c>
      <c r="I1254" s="221"/>
      <c r="J1254" s="217"/>
      <c r="K1254" s="217"/>
      <c r="L1254" s="222"/>
      <c r="M1254" s="223"/>
      <c r="N1254" s="224"/>
      <c r="O1254" s="224"/>
      <c r="P1254" s="224"/>
      <c r="Q1254" s="224"/>
      <c r="R1254" s="224"/>
      <c r="S1254" s="224"/>
      <c r="T1254" s="225"/>
      <c r="AT1254" s="226" t="s">
        <v>193</v>
      </c>
      <c r="AU1254" s="226" t="s">
        <v>84</v>
      </c>
      <c r="AV1254" s="14" t="s">
        <v>84</v>
      </c>
      <c r="AW1254" s="14" t="s">
        <v>4</v>
      </c>
      <c r="AX1254" s="14" t="s">
        <v>82</v>
      </c>
      <c r="AY1254" s="226" t="s">
        <v>184</v>
      </c>
    </row>
    <row r="1255" spans="1:65" s="2" customFormat="1" ht="24">
      <c r="A1255" s="34"/>
      <c r="B1255" s="35"/>
      <c r="C1255" s="227" t="s">
        <v>1212</v>
      </c>
      <c r="D1255" s="227" t="s">
        <v>592</v>
      </c>
      <c r="E1255" s="228" t="s">
        <v>1213</v>
      </c>
      <c r="F1255" s="229" t="s">
        <v>1214</v>
      </c>
      <c r="G1255" s="230" t="s">
        <v>122</v>
      </c>
      <c r="H1255" s="231">
        <v>135.66</v>
      </c>
      <c r="I1255" s="232"/>
      <c r="J1255" s="233">
        <f>ROUND(I1255*H1255,2)</f>
        <v>0</v>
      </c>
      <c r="K1255" s="229" t="s">
        <v>649</v>
      </c>
      <c r="L1255" s="234"/>
      <c r="M1255" s="235" t="s">
        <v>1</v>
      </c>
      <c r="N1255" s="236" t="s">
        <v>40</v>
      </c>
      <c r="O1255" s="71"/>
      <c r="P1255" s="201">
        <f>O1255*H1255</f>
        <v>0</v>
      </c>
      <c r="Q1255" s="201">
        <v>1.32E-3</v>
      </c>
      <c r="R1255" s="201">
        <f>Q1255*H1255</f>
        <v>0.17907119999999999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715</v>
      </c>
      <c r="AT1255" s="203" t="s">
        <v>592</v>
      </c>
      <c r="AU1255" s="203" t="s">
        <v>84</v>
      </c>
      <c r="AY1255" s="17" t="s">
        <v>184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82</v>
      </c>
      <c r="BK1255" s="204">
        <f>ROUND(I1255*H1255,2)</f>
        <v>0</v>
      </c>
      <c r="BL1255" s="17" t="s">
        <v>382</v>
      </c>
      <c r="BM1255" s="203" t="s">
        <v>1215</v>
      </c>
    </row>
    <row r="1256" spans="1:65" s="13" customFormat="1" ht="22.5">
      <c r="B1256" s="205"/>
      <c r="C1256" s="206"/>
      <c r="D1256" s="207" t="s">
        <v>193</v>
      </c>
      <c r="E1256" s="208" t="s">
        <v>1</v>
      </c>
      <c r="F1256" s="209" t="s">
        <v>194</v>
      </c>
      <c r="G1256" s="206"/>
      <c r="H1256" s="208" t="s">
        <v>1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193</v>
      </c>
      <c r="AU1256" s="215" t="s">
        <v>84</v>
      </c>
      <c r="AV1256" s="13" t="s">
        <v>82</v>
      </c>
      <c r="AW1256" s="13" t="s">
        <v>31</v>
      </c>
      <c r="AX1256" s="13" t="s">
        <v>75</v>
      </c>
      <c r="AY1256" s="215" t="s">
        <v>184</v>
      </c>
    </row>
    <row r="1257" spans="1:65" s="13" customFormat="1" ht="11.25">
      <c r="B1257" s="205"/>
      <c r="C1257" s="206"/>
      <c r="D1257" s="207" t="s">
        <v>193</v>
      </c>
      <c r="E1257" s="208" t="s">
        <v>1</v>
      </c>
      <c r="F1257" s="209" t="s">
        <v>1197</v>
      </c>
      <c r="G1257" s="206"/>
      <c r="H1257" s="208" t="s">
        <v>1</v>
      </c>
      <c r="I1257" s="210"/>
      <c r="J1257" s="206"/>
      <c r="K1257" s="206"/>
      <c r="L1257" s="211"/>
      <c r="M1257" s="212"/>
      <c r="N1257" s="213"/>
      <c r="O1257" s="213"/>
      <c r="P1257" s="213"/>
      <c r="Q1257" s="213"/>
      <c r="R1257" s="213"/>
      <c r="S1257" s="213"/>
      <c r="T1257" s="214"/>
      <c r="AT1257" s="215" t="s">
        <v>193</v>
      </c>
      <c r="AU1257" s="215" t="s">
        <v>84</v>
      </c>
      <c r="AV1257" s="13" t="s">
        <v>82</v>
      </c>
      <c r="AW1257" s="13" t="s">
        <v>31</v>
      </c>
      <c r="AX1257" s="13" t="s">
        <v>75</v>
      </c>
      <c r="AY1257" s="215" t="s">
        <v>184</v>
      </c>
    </row>
    <row r="1258" spans="1:65" s="13" customFormat="1" ht="11.25">
      <c r="B1258" s="205"/>
      <c r="C1258" s="206"/>
      <c r="D1258" s="207" t="s">
        <v>193</v>
      </c>
      <c r="E1258" s="208" t="s">
        <v>1</v>
      </c>
      <c r="F1258" s="209" t="s">
        <v>195</v>
      </c>
      <c r="G1258" s="206"/>
      <c r="H1258" s="208" t="s">
        <v>1</v>
      </c>
      <c r="I1258" s="210"/>
      <c r="J1258" s="206"/>
      <c r="K1258" s="206"/>
      <c r="L1258" s="211"/>
      <c r="M1258" s="212"/>
      <c r="N1258" s="213"/>
      <c r="O1258" s="213"/>
      <c r="P1258" s="213"/>
      <c r="Q1258" s="213"/>
      <c r="R1258" s="213"/>
      <c r="S1258" s="213"/>
      <c r="T1258" s="214"/>
      <c r="AT1258" s="215" t="s">
        <v>193</v>
      </c>
      <c r="AU1258" s="215" t="s">
        <v>84</v>
      </c>
      <c r="AV1258" s="13" t="s">
        <v>82</v>
      </c>
      <c r="AW1258" s="13" t="s">
        <v>31</v>
      </c>
      <c r="AX1258" s="13" t="s">
        <v>75</v>
      </c>
      <c r="AY1258" s="215" t="s">
        <v>184</v>
      </c>
    </row>
    <row r="1259" spans="1:65" s="14" customFormat="1" ht="11.25">
      <c r="B1259" s="216"/>
      <c r="C1259" s="217"/>
      <c r="D1259" s="207" t="s">
        <v>193</v>
      </c>
      <c r="E1259" s="218" t="s">
        <v>1</v>
      </c>
      <c r="F1259" s="219" t="s">
        <v>727</v>
      </c>
      <c r="G1259" s="217"/>
      <c r="H1259" s="220">
        <v>4.9000000000000004</v>
      </c>
      <c r="I1259" s="221"/>
      <c r="J1259" s="217"/>
      <c r="K1259" s="217"/>
      <c r="L1259" s="222"/>
      <c r="M1259" s="223"/>
      <c r="N1259" s="224"/>
      <c r="O1259" s="224"/>
      <c r="P1259" s="224"/>
      <c r="Q1259" s="224"/>
      <c r="R1259" s="224"/>
      <c r="S1259" s="224"/>
      <c r="T1259" s="225"/>
      <c r="AT1259" s="226" t="s">
        <v>193</v>
      </c>
      <c r="AU1259" s="226" t="s">
        <v>84</v>
      </c>
      <c r="AV1259" s="14" t="s">
        <v>84</v>
      </c>
      <c r="AW1259" s="14" t="s">
        <v>31</v>
      </c>
      <c r="AX1259" s="14" t="s">
        <v>75</v>
      </c>
      <c r="AY1259" s="226" t="s">
        <v>184</v>
      </c>
    </row>
    <row r="1260" spans="1:65" s="14" customFormat="1" ht="11.25">
      <c r="B1260" s="216"/>
      <c r="C1260" s="217"/>
      <c r="D1260" s="207" t="s">
        <v>193</v>
      </c>
      <c r="E1260" s="218" t="s">
        <v>1</v>
      </c>
      <c r="F1260" s="219" t="s">
        <v>976</v>
      </c>
      <c r="G1260" s="217"/>
      <c r="H1260" s="220">
        <v>4.0999999999999996</v>
      </c>
      <c r="I1260" s="221"/>
      <c r="J1260" s="217"/>
      <c r="K1260" s="217"/>
      <c r="L1260" s="222"/>
      <c r="M1260" s="223"/>
      <c r="N1260" s="224"/>
      <c r="O1260" s="224"/>
      <c r="P1260" s="224"/>
      <c r="Q1260" s="224"/>
      <c r="R1260" s="224"/>
      <c r="S1260" s="224"/>
      <c r="T1260" s="225"/>
      <c r="AT1260" s="226" t="s">
        <v>193</v>
      </c>
      <c r="AU1260" s="226" t="s">
        <v>84</v>
      </c>
      <c r="AV1260" s="14" t="s">
        <v>84</v>
      </c>
      <c r="AW1260" s="14" t="s">
        <v>31</v>
      </c>
      <c r="AX1260" s="14" t="s">
        <v>75</v>
      </c>
      <c r="AY1260" s="226" t="s">
        <v>184</v>
      </c>
    </row>
    <row r="1261" spans="1:65" s="14" customFormat="1" ht="11.25">
      <c r="B1261" s="216"/>
      <c r="C1261" s="217"/>
      <c r="D1261" s="207" t="s">
        <v>193</v>
      </c>
      <c r="E1261" s="218" t="s">
        <v>1</v>
      </c>
      <c r="F1261" s="219" t="s">
        <v>977</v>
      </c>
      <c r="G1261" s="217"/>
      <c r="H1261" s="220">
        <v>4.0999999999999996</v>
      </c>
      <c r="I1261" s="221"/>
      <c r="J1261" s="217"/>
      <c r="K1261" s="217"/>
      <c r="L1261" s="222"/>
      <c r="M1261" s="223"/>
      <c r="N1261" s="224"/>
      <c r="O1261" s="224"/>
      <c r="P1261" s="224"/>
      <c r="Q1261" s="224"/>
      <c r="R1261" s="224"/>
      <c r="S1261" s="224"/>
      <c r="T1261" s="225"/>
      <c r="AT1261" s="226" t="s">
        <v>193</v>
      </c>
      <c r="AU1261" s="226" t="s">
        <v>84</v>
      </c>
      <c r="AV1261" s="14" t="s">
        <v>84</v>
      </c>
      <c r="AW1261" s="14" t="s">
        <v>31</v>
      </c>
      <c r="AX1261" s="14" t="s">
        <v>75</v>
      </c>
      <c r="AY1261" s="226" t="s">
        <v>184</v>
      </c>
    </row>
    <row r="1262" spans="1:65" s="14" customFormat="1" ht="11.25">
      <c r="B1262" s="216"/>
      <c r="C1262" s="217"/>
      <c r="D1262" s="207" t="s">
        <v>193</v>
      </c>
      <c r="E1262" s="218" t="s">
        <v>1</v>
      </c>
      <c r="F1262" s="219" t="s">
        <v>329</v>
      </c>
      <c r="G1262" s="217"/>
      <c r="H1262" s="220">
        <v>1.8</v>
      </c>
      <c r="I1262" s="221"/>
      <c r="J1262" s="217"/>
      <c r="K1262" s="217"/>
      <c r="L1262" s="222"/>
      <c r="M1262" s="223"/>
      <c r="N1262" s="224"/>
      <c r="O1262" s="224"/>
      <c r="P1262" s="224"/>
      <c r="Q1262" s="224"/>
      <c r="R1262" s="224"/>
      <c r="S1262" s="224"/>
      <c r="T1262" s="225"/>
      <c r="AT1262" s="226" t="s">
        <v>193</v>
      </c>
      <c r="AU1262" s="226" t="s">
        <v>84</v>
      </c>
      <c r="AV1262" s="14" t="s">
        <v>84</v>
      </c>
      <c r="AW1262" s="14" t="s">
        <v>31</v>
      </c>
      <c r="AX1262" s="14" t="s">
        <v>75</v>
      </c>
      <c r="AY1262" s="226" t="s">
        <v>184</v>
      </c>
    </row>
    <row r="1263" spans="1:65" s="14" customFormat="1" ht="11.25">
      <c r="B1263" s="216"/>
      <c r="C1263" s="217"/>
      <c r="D1263" s="207" t="s">
        <v>193</v>
      </c>
      <c r="E1263" s="218" t="s">
        <v>1</v>
      </c>
      <c r="F1263" s="219" t="s">
        <v>1216</v>
      </c>
      <c r="G1263" s="217"/>
      <c r="H1263" s="220">
        <v>2.6</v>
      </c>
      <c r="I1263" s="221"/>
      <c r="J1263" s="217"/>
      <c r="K1263" s="217"/>
      <c r="L1263" s="222"/>
      <c r="M1263" s="223"/>
      <c r="N1263" s="224"/>
      <c r="O1263" s="224"/>
      <c r="P1263" s="224"/>
      <c r="Q1263" s="224"/>
      <c r="R1263" s="224"/>
      <c r="S1263" s="224"/>
      <c r="T1263" s="225"/>
      <c r="AT1263" s="226" t="s">
        <v>193</v>
      </c>
      <c r="AU1263" s="226" t="s">
        <v>84</v>
      </c>
      <c r="AV1263" s="14" t="s">
        <v>84</v>
      </c>
      <c r="AW1263" s="14" t="s">
        <v>31</v>
      </c>
      <c r="AX1263" s="14" t="s">
        <v>75</v>
      </c>
      <c r="AY1263" s="226" t="s">
        <v>184</v>
      </c>
    </row>
    <row r="1264" spans="1:65" s="14" customFormat="1" ht="11.25">
      <c r="B1264" s="216"/>
      <c r="C1264" s="217"/>
      <c r="D1264" s="207" t="s">
        <v>193</v>
      </c>
      <c r="E1264" s="218" t="s">
        <v>1</v>
      </c>
      <c r="F1264" s="219" t="s">
        <v>979</v>
      </c>
      <c r="G1264" s="217"/>
      <c r="H1264" s="220">
        <v>3.7</v>
      </c>
      <c r="I1264" s="221"/>
      <c r="J1264" s="217"/>
      <c r="K1264" s="217"/>
      <c r="L1264" s="222"/>
      <c r="M1264" s="223"/>
      <c r="N1264" s="224"/>
      <c r="O1264" s="224"/>
      <c r="P1264" s="224"/>
      <c r="Q1264" s="224"/>
      <c r="R1264" s="224"/>
      <c r="S1264" s="224"/>
      <c r="T1264" s="225"/>
      <c r="AT1264" s="226" t="s">
        <v>193</v>
      </c>
      <c r="AU1264" s="226" t="s">
        <v>84</v>
      </c>
      <c r="AV1264" s="14" t="s">
        <v>84</v>
      </c>
      <c r="AW1264" s="14" t="s">
        <v>31</v>
      </c>
      <c r="AX1264" s="14" t="s">
        <v>75</v>
      </c>
      <c r="AY1264" s="226" t="s">
        <v>184</v>
      </c>
    </row>
    <row r="1265" spans="2:51" s="14" customFormat="1" ht="11.25">
      <c r="B1265" s="216"/>
      <c r="C1265" s="217"/>
      <c r="D1265" s="207" t="s">
        <v>193</v>
      </c>
      <c r="E1265" s="218" t="s">
        <v>1</v>
      </c>
      <c r="F1265" s="219" t="s">
        <v>1217</v>
      </c>
      <c r="G1265" s="217"/>
      <c r="H1265" s="220">
        <v>1.8</v>
      </c>
      <c r="I1265" s="221"/>
      <c r="J1265" s="217"/>
      <c r="K1265" s="217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193</v>
      </c>
      <c r="AU1265" s="226" t="s">
        <v>84</v>
      </c>
      <c r="AV1265" s="14" t="s">
        <v>84</v>
      </c>
      <c r="AW1265" s="14" t="s">
        <v>31</v>
      </c>
      <c r="AX1265" s="14" t="s">
        <v>75</v>
      </c>
      <c r="AY1265" s="226" t="s">
        <v>184</v>
      </c>
    </row>
    <row r="1266" spans="2:51" s="14" customFormat="1" ht="11.25">
      <c r="B1266" s="216"/>
      <c r="C1266" s="217"/>
      <c r="D1266" s="207" t="s">
        <v>193</v>
      </c>
      <c r="E1266" s="218" t="s">
        <v>1</v>
      </c>
      <c r="F1266" s="219" t="s">
        <v>1076</v>
      </c>
      <c r="G1266" s="217"/>
      <c r="H1266" s="220">
        <v>1.5</v>
      </c>
      <c r="I1266" s="221"/>
      <c r="J1266" s="217"/>
      <c r="K1266" s="217"/>
      <c r="L1266" s="222"/>
      <c r="M1266" s="223"/>
      <c r="N1266" s="224"/>
      <c r="O1266" s="224"/>
      <c r="P1266" s="224"/>
      <c r="Q1266" s="224"/>
      <c r="R1266" s="224"/>
      <c r="S1266" s="224"/>
      <c r="T1266" s="225"/>
      <c r="AT1266" s="226" t="s">
        <v>193</v>
      </c>
      <c r="AU1266" s="226" t="s">
        <v>84</v>
      </c>
      <c r="AV1266" s="14" t="s">
        <v>84</v>
      </c>
      <c r="AW1266" s="14" t="s">
        <v>31</v>
      </c>
      <c r="AX1266" s="14" t="s">
        <v>75</v>
      </c>
      <c r="AY1266" s="226" t="s">
        <v>184</v>
      </c>
    </row>
    <row r="1267" spans="2:51" s="14" customFormat="1" ht="11.25">
      <c r="B1267" s="216"/>
      <c r="C1267" s="217"/>
      <c r="D1267" s="207" t="s">
        <v>193</v>
      </c>
      <c r="E1267" s="218" t="s">
        <v>1</v>
      </c>
      <c r="F1267" s="219" t="s">
        <v>980</v>
      </c>
      <c r="G1267" s="217"/>
      <c r="H1267" s="220">
        <v>3.2</v>
      </c>
      <c r="I1267" s="221"/>
      <c r="J1267" s="217"/>
      <c r="K1267" s="217"/>
      <c r="L1267" s="222"/>
      <c r="M1267" s="223"/>
      <c r="N1267" s="224"/>
      <c r="O1267" s="224"/>
      <c r="P1267" s="224"/>
      <c r="Q1267" s="224"/>
      <c r="R1267" s="224"/>
      <c r="S1267" s="224"/>
      <c r="T1267" s="225"/>
      <c r="AT1267" s="226" t="s">
        <v>193</v>
      </c>
      <c r="AU1267" s="226" t="s">
        <v>84</v>
      </c>
      <c r="AV1267" s="14" t="s">
        <v>84</v>
      </c>
      <c r="AW1267" s="14" t="s">
        <v>31</v>
      </c>
      <c r="AX1267" s="14" t="s">
        <v>75</v>
      </c>
      <c r="AY1267" s="226" t="s">
        <v>184</v>
      </c>
    </row>
    <row r="1268" spans="2:51" s="14" customFormat="1" ht="11.25">
      <c r="B1268" s="216"/>
      <c r="C1268" s="217"/>
      <c r="D1268" s="207" t="s">
        <v>193</v>
      </c>
      <c r="E1268" s="218" t="s">
        <v>1</v>
      </c>
      <c r="F1268" s="219" t="s">
        <v>1218</v>
      </c>
      <c r="G1268" s="217"/>
      <c r="H1268" s="220">
        <v>1.8</v>
      </c>
      <c r="I1268" s="221"/>
      <c r="J1268" s="217"/>
      <c r="K1268" s="217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193</v>
      </c>
      <c r="AU1268" s="226" t="s">
        <v>84</v>
      </c>
      <c r="AV1268" s="14" t="s">
        <v>84</v>
      </c>
      <c r="AW1268" s="14" t="s">
        <v>31</v>
      </c>
      <c r="AX1268" s="14" t="s">
        <v>75</v>
      </c>
      <c r="AY1268" s="226" t="s">
        <v>184</v>
      </c>
    </row>
    <row r="1269" spans="2:51" s="14" customFormat="1" ht="11.25">
      <c r="B1269" s="216"/>
      <c r="C1269" s="217"/>
      <c r="D1269" s="207" t="s">
        <v>193</v>
      </c>
      <c r="E1269" s="218" t="s">
        <v>1</v>
      </c>
      <c r="F1269" s="219" t="s">
        <v>1078</v>
      </c>
      <c r="G1269" s="217"/>
      <c r="H1269" s="220">
        <v>1.5</v>
      </c>
      <c r="I1269" s="221"/>
      <c r="J1269" s="217"/>
      <c r="K1269" s="217"/>
      <c r="L1269" s="222"/>
      <c r="M1269" s="223"/>
      <c r="N1269" s="224"/>
      <c r="O1269" s="224"/>
      <c r="P1269" s="224"/>
      <c r="Q1269" s="224"/>
      <c r="R1269" s="224"/>
      <c r="S1269" s="224"/>
      <c r="T1269" s="225"/>
      <c r="AT1269" s="226" t="s">
        <v>193</v>
      </c>
      <c r="AU1269" s="226" t="s">
        <v>84</v>
      </c>
      <c r="AV1269" s="14" t="s">
        <v>84</v>
      </c>
      <c r="AW1269" s="14" t="s">
        <v>31</v>
      </c>
      <c r="AX1269" s="14" t="s">
        <v>75</v>
      </c>
      <c r="AY1269" s="226" t="s">
        <v>184</v>
      </c>
    </row>
    <row r="1270" spans="2:51" s="14" customFormat="1" ht="11.25">
      <c r="B1270" s="216"/>
      <c r="C1270" s="217"/>
      <c r="D1270" s="207" t="s">
        <v>193</v>
      </c>
      <c r="E1270" s="218" t="s">
        <v>1</v>
      </c>
      <c r="F1270" s="219" t="s">
        <v>981</v>
      </c>
      <c r="G1270" s="217"/>
      <c r="H1270" s="220">
        <v>4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193</v>
      </c>
      <c r="AU1270" s="226" t="s">
        <v>84</v>
      </c>
      <c r="AV1270" s="14" t="s">
        <v>84</v>
      </c>
      <c r="AW1270" s="14" t="s">
        <v>31</v>
      </c>
      <c r="AX1270" s="14" t="s">
        <v>75</v>
      </c>
      <c r="AY1270" s="226" t="s">
        <v>184</v>
      </c>
    </row>
    <row r="1271" spans="2:51" s="14" customFormat="1" ht="11.25">
      <c r="B1271" s="216"/>
      <c r="C1271" s="217"/>
      <c r="D1271" s="207" t="s">
        <v>193</v>
      </c>
      <c r="E1271" s="218" t="s">
        <v>1</v>
      </c>
      <c r="F1271" s="219" t="s">
        <v>1219</v>
      </c>
      <c r="G1271" s="217"/>
      <c r="H1271" s="220">
        <v>2.7</v>
      </c>
      <c r="I1271" s="221"/>
      <c r="J1271" s="217"/>
      <c r="K1271" s="217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193</v>
      </c>
      <c r="AU1271" s="226" t="s">
        <v>84</v>
      </c>
      <c r="AV1271" s="14" t="s">
        <v>84</v>
      </c>
      <c r="AW1271" s="14" t="s">
        <v>31</v>
      </c>
      <c r="AX1271" s="14" t="s">
        <v>75</v>
      </c>
      <c r="AY1271" s="226" t="s">
        <v>184</v>
      </c>
    </row>
    <row r="1272" spans="2:51" s="14" customFormat="1" ht="11.25">
      <c r="B1272" s="216"/>
      <c r="C1272" s="217"/>
      <c r="D1272" s="207" t="s">
        <v>193</v>
      </c>
      <c r="E1272" s="218" t="s">
        <v>1</v>
      </c>
      <c r="F1272" s="219" t="s">
        <v>1080</v>
      </c>
      <c r="G1272" s="217"/>
      <c r="H1272" s="220">
        <v>1.7</v>
      </c>
      <c r="I1272" s="221"/>
      <c r="J1272" s="217"/>
      <c r="K1272" s="217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193</v>
      </c>
      <c r="AU1272" s="226" t="s">
        <v>84</v>
      </c>
      <c r="AV1272" s="14" t="s">
        <v>84</v>
      </c>
      <c r="AW1272" s="14" t="s">
        <v>31</v>
      </c>
      <c r="AX1272" s="14" t="s">
        <v>75</v>
      </c>
      <c r="AY1272" s="226" t="s">
        <v>184</v>
      </c>
    </row>
    <row r="1273" spans="2:51" s="14" customFormat="1" ht="11.25">
      <c r="B1273" s="216"/>
      <c r="C1273" s="217"/>
      <c r="D1273" s="207" t="s">
        <v>193</v>
      </c>
      <c r="E1273" s="218" t="s">
        <v>1</v>
      </c>
      <c r="F1273" s="219" t="s">
        <v>988</v>
      </c>
      <c r="G1273" s="217"/>
      <c r="H1273" s="220">
        <v>10.4</v>
      </c>
      <c r="I1273" s="221"/>
      <c r="J1273" s="217"/>
      <c r="K1273" s="217"/>
      <c r="L1273" s="222"/>
      <c r="M1273" s="223"/>
      <c r="N1273" s="224"/>
      <c r="O1273" s="224"/>
      <c r="P1273" s="224"/>
      <c r="Q1273" s="224"/>
      <c r="R1273" s="224"/>
      <c r="S1273" s="224"/>
      <c r="T1273" s="225"/>
      <c r="AT1273" s="226" t="s">
        <v>193</v>
      </c>
      <c r="AU1273" s="226" t="s">
        <v>84</v>
      </c>
      <c r="AV1273" s="14" t="s">
        <v>84</v>
      </c>
      <c r="AW1273" s="14" t="s">
        <v>31</v>
      </c>
      <c r="AX1273" s="14" t="s">
        <v>75</v>
      </c>
      <c r="AY1273" s="226" t="s">
        <v>184</v>
      </c>
    </row>
    <row r="1274" spans="2:51" s="14" customFormat="1" ht="11.25">
      <c r="B1274" s="216"/>
      <c r="C1274" s="217"/>
      <c r="D1274" s="207" t="s">
        <v>193</v>
      </c>
      <c r="E1274" s="218" t="s">
        <v>1</v>
      </c>
      <c r="F1274" s="219" t="s">
        <v>1220</v>
      </c>
      <c r="G1274" s="217"/>
      <c r="H1274" s="220">
        <v>1.4</v>
      </c>
      <c r="I1274" s="221"/>
      <c r="J1274" s="217"/>
      <c r="K1274" s="217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193</v>
      </c>
      <c r="AU1274" s="226" t="s">
        <v>84</v>
      </c>
      <c r="AV1274" s="14" t="s">
        <v>84</v>
      </c>
      <c r="AW1274" s="14" t="s">
        <v>31</v>
      </c>
      <c r="AX1274" s="14" t="s">
        <v>75</v>
      </c>
      <c r="AY1274" s="226" t="s">
        <v>184</v>
      </c>
    </row>
    <row r="1275" spans="2:51" s="14" customFormat="1" ht="11.25">
      <c r="B1275" s="216"/>
      <c r="C1275" s="217"/>
      <c r="D1275" s="207" t="s">
        <v>193</v>
      </c>
      <c r="E1275" s="218" t="s">
        <v>1</v>
      </c>
      <c r="F1275" s="219" t="s">
        <v>989</v>
      </c>
      <c r="G1275" s="217"/>
      <c r="H1275" s="220">
        <v>10.9</v>
      </c>
      <c r="I1275" s="221"/>
      <c r="J1275" s="217"/>
      <c r="K1275" s="217"/>
      <c r="L1275" s="222"/>
      <c r="M1275" s="223"/>
      <c r="N1275" s="224"/>
      <c r="O1275" s="224"/>
      <c r="P1275" s="224"/>
      <c r="Q1275" s="224"/>
      <c r="R1275" s="224"/>
      <c r="S1275" s="224"/>
      <c r="T1275" s="225"/>
      <c r="AT1275" s="226" t="s">
        <v>193</v>
      </c>
      <c r="AU1275" s="226" t="s">
        <v>84</v>
      </c>
      <c r="AV1275" s="14" t="s">
        <v>84</v>
      </c>
      <c r="AW1275" s="14" t="s">
        <v>31</v>
      </c>
      <c r="AX1275" s="14" t="s">
        <v>75</v>
      </c>
      <c r="AY1275" s="226" t="s">
        <v>184</v>
      </c>
    </row>
    <row r="1276" spans="2:51" s="14" customFormat="1" ht="11.25">
      <c r="B1276" s="216"/>
      <c r="C1276" s="217"/>
      <c r="D1276" s="207" t="s">
        <v>193</v>
      </c>
      <c r="E1276" s="218" t="s">
        <v>1</v>
      </c>
      <c r="F1276" s="219" t="s">
        <v>1221</v>
      </c>
      <c r="G1276" s="217"/>
      <c r="H1276" s="220">
        <v>1.5</v>
      </c>
      <c r="I1276" s="221"/>
      <c r="J1276" s="217"/>
      <c r="K1276" s="217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193</v>
      </c>
      <c r="AU1276" s="226" t="s">
        <v>84</v>
      </c>
      <c r="AV1276" s="14" t="s">
        <v>84</v>
      </c>
      <c r="AW1276" s="14" t="s">
        <v>31</v>
      </c>
      <c r="AX1276" s="14" t="s">
        <v>75</v>
      </c>
      <c r="AY1276" s="226" t="s">
        <v>184</v>
      </c>
    </row>
    <row r="1277" spans="2:51" s="14" customFormat="1" ht="11.25">
      <c r="B1277" s="216"/>
      <c r="C1277" s="217"/>
      <c r="D1277" s="207" t="s">
        <v>193</v>
      </c>
      <c r="E1277" s="218" t="s">
        <v>1</v>
      </c>
      <c r="F1277" s="219" t="s">
        <v>990</v>
      </c>
      <c r="G1277" s="217"/>
      <c r="H1277" s="220">
        <v>13</v>
      </c>
      <c r="I1277" s="221"/>
      <c r="J1277" s="217"/>
      <c r="K1277" s="217"/>
      <c r="L1277" s="222"/>
      <c r="M1277" s="223"/>
      <c r="N1277" s="224"/>
      <c r="O1277" s="224"/>
      <c r="P1277" s="224"/>
      <c r="Q1277" s="224"/>
      <c r="R1277" s="224"/>
      <c r="S1277" s="224"/>
      <c r="T1277" s="225"/>
      <c r="AT1277" s="226" t="s">
        <v>193</v>
      </c>
      <c r="AU1277" s="226" t="s">
        <v>84</v>
      </c>
      <c r="AV1277" s="14" t="s">
        <v>84</v>
      </c>
      <c r="AW1277" s="14" t="s">
        <v>31</v>
      </c>
      <c r="AX1277" s="14" t="s">
        <v>75</v>
      </c>
      <c r="AY1277" s="226" t="s">
        <v>184</v>
      </c>
    </row>
    <row r="1278" spans="2:51" s="14" customFormat="1" ht="11.25">
      <c r="B1278" s="216"/>
      <c r="C1278" s="217"/>
      <c r="D1278" s="207" t="s">
        <v>193</v>
      </c>
      <c r="E1278" s="218" t="s">
        <v>1</v>
      </c>
      <c r="F1278" s="219" t="s">
        <v>1222</v>
      </c>
      <c r="G1278" s="217"/>
      <c r="H1278" s="220">
        <v>1.3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193</v>
      </c>
      <c r="AU1278" s="226" t="s">
        <v>84</v>
      </c>
      <c r="AV1278" s="14" t="s">
        <v>84</v>
      </c>
      <c r="AW1278" s="14" t="s">
        <v>31</v>
      </c>
      <c r="AX1278" s="14" t="s">
        <v>75</v>
      </c>
      <c r="AY1278" s="226" t="s">
        <v>184</v>
      </c>
    </row>
    <row r="1279" spans="2:51" s="14" customFormat="1" ht="11.25">
      <c r="B1279" s="216"/>
      <c r="C1279" s="217"/>
      <c r="D1279" s="207" t="s">
        <v>193</v>
      </c>
      <c r="E1279" s="218" t="s">
        <v>1</v>
      </c>
      <c r="F1279" s="219" t="s">
        <v>991</v>
      </c>
      <c r="G1279" s="217"/>
      <c r="H1279" s="220">
        <v>13</v>
      </c>
      <c r="I1279" s="221"/>
      <c r="J1279" s="217"/>
      <c r="K1279" s="217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193</v>
      </c>
      <c r="AU1279" s="226" t="s">
        <v>84</v>
      </c>
      <c r="AV1279" s="14" t="s">
        <v>84</v>
      </c>
      <c r="AW1279" s="14" t="s">
        <v>31</v>
      </c>
      <c r="AX1279" s="14" t="s">
        <v>75</v>
      </c>
      <c r="AY1279" s="226" t="s">
        <v>184</v>
      </c>
    </row>
    <row r="1280" spans="2:51" s="14" customFormat="1" ht="11.25">
      <c r="B1280" s="216"/>
      <c r="C1280" s="217"/>
      <c r="D1280" s="207" t="s">
        <v>193</v>
      </c>
      <c r="E1280" s="218" t="s">
        <v>1</v>
      </c>
      <c r="F1280" s="219" t="s">
        <v>1223</v>
      </c>
      <c r="G1280" s="217"/>
      <c r="H1280" s="220">
        <v>1.3</v>
      </c>
      <c r="I1280" s="221"/>
      <c r="J1280" s="217"/>
      <c r="K1280" s="217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193</v>
      </c>
      <c r="AU1280" s="226" t="s">
        <v>84</v>
      </c>
      <c r="AV1280" s="14" t="s">
        <v>84</v>
      </c>
      <c r="AW1280" s="14" t="s">
        <v>31</v>
      </c>
      <c r="AX1280" s="14" t="s">
        <v>75</v>
      </c>
      <c r="AY1280" s="226" t="s">
        <v>184</v>
      </c>
    </row>
    <row r="1281" spans="1:65" s="14" customFormat="1" ht="11.25">
      <c r="B1281" s="216"/>
      <c r="C1281" s="217"/>
      <c r="D1281" s="207" t="s">
        <v>193</v>
      </c>
      <c r="E1281" s="218" t="s">
        <v>1</v>
      </c>
      <c r="F1281" s="219" t="s">
        <v>982</v>
      </c>
      <c r="G1281" s="217"/>
      <c r="H1281" s="220">
        <v>4</v>
      </c>
      <c r="I1281" s="221"/>
      <c r="J1281" s="217"/>
      <c r="K1281" s="217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193</v>
      </c>
      <c r="AU1281" s="226" t="s">
        <v>84</v>
      </c>
      <c r="AV1281" s="14" t="s">
        <v>84</v>
      </c>
      <c r="AW1281" s="14" t="s">
        <v>31</v>
      </c>
      <c r="AX1281" s="14" t="s">
        <v>75</v>
      </c>
      <c r="AY1281" s="226" t="s">
        <v>184</v>
      </c>
    </row>
    <row r="1282" spans="1:65" s="14" customFormat="1" ht="11.25">
      <c r="B1282" s="216"/>
      <c r="C1282" s="217"/>
      <c r="D1282" s="207" t="s">
        <v>193</v>
      </c>
      <c r="E1282" s="218" t="s">
        <v>1</v>
      </c>
      <c r="F1282" s="219" t="s">
        <v>1224</v>
      </c>
      <c r="G1282" s="217"/>
      <c r="H1282" s="220">
        <v>2.7</v>
      </c>
      <c r="I1282" s="221"/>
      <c r="J1282" s="217"/>
      <c r="K1282" s="217"/>
      <c r="L1282" s="222"/>
      <c r="M1282" s="223"/>
      <c r="N1282" s="224"/>
      <c r="O1282" s="224"/>
      <c r="P1282" s="224"/>
      <c r="Q1282" s="224"/>
      <c r="R1282" s="224"/>
      <c r="S1282" s="224"/>
      <c r="T1282" s="225"/>
      <c r="AT1282" s="226" t="s">
        <v>193</v>
      </c>
      <c r="AU1282" s="226" t="s">
        <v>84</v>
      </c>
      <c r="AV1282" s="14" t="s">
        <v>84</v>
      </c>
      <c r="AW1282" s="14" t="s">
        <v>31</v>
      </c>
      <c r="AX1282" s="14" t="s">
        <v>75</v>
      </c>
      <c r="AY1282" s="226" t="s">
        <v>184</v>
      </c>
    </row>
    <row r="1283" spans="1:65" s="14" customFormat="1" ht="11.25">
      <c r="B1283" s="216"/>
      <c r="C1283" s="217"/>
      <c r="D1283" s="207" t="s">
        <v>193</v>
      </c>
      <c r="E1283" s="218" t="s">
        <v>1</v>
      </c>
      <c r="F1283" s="219" t="s">
        <v>1086</v>
      </c>
      <c r="G1283" s="217"/>
      <c r="H1283" s="220">
        <v>1.7</v>
      </c>
      <c r="I1283" s="221"/>
      <c r="J1283" s="217"/>
      <c r="K1283" s="217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193</v>
      </c>
      <c r="AU1283" s="226" t="s">
        <v>84</v>
      </c>
      <c r="AV1283" s="14" t="s">
        <v>84</v>
      </c>
      <c r="AW1283" s="14" t="s">
        <v>31</v>
      </c>
      <c r="AX1283" s="14" t="s">
        <v>75</v>
      </c>
      <c r="AY1283" s="226" t="s">
        <v>184</v>
      </c>
    </row>
    <row r="1284" spans="1:65" s="14" customFormat="1" ht="11.25">
      <c r="B1284" s="216"/>
      <c r="C1284" s="217"/>
      <c r="D1284" s="207" t="s">
        <v>193</v>
      </c>
      <c r="E1284" s="218" t="s">
        <v>1</v>
      </c>
      <c r="F1284" s="219" t="s">
        <v>1225</v>
      </c>
      <c r="G1284" s="217"/>
      <c r="H1284" s="220">
        <v>3.2</v>
      </c>
      <c r="I1284" s="221"/>
      <c r="J1284" s="217"/>
      <c r="K1284" s="217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193</v>
      </c>
      <c r="AU1284" s="226" t="s">
        <v>84</v>
      </c>
      <c r="AV1284" s="14" t="s">
        <v>84</v>
      </c>
      <c r="AW1284" s="14" t="s">
        <v>31</v>
      </c>
      <c r="AX1284" s="14" t="s">
        <v>75</v>
      </c>
      <c r="AY1284" s="226" t="s">
        <v>184</v>
      </c>
    </row>
    <row r="1285" spans="1:65" s="14" customFormat="1" ht="11.25">
      <c r="B1285" s="216"/>
      <c r="C1285" s="217"/>
      <c r="D1285" s="207" t="s">
        <v>193</v>
      </c>
      <c r="E1285" s="218" t="s">
        <v>1</v>
      </c>
      <c r="F1285" s="219" t="s">
        <v>1226</v>
      </c>
      <c r="G1285" s="217"/>
      <c r="H1285" s="220">
        <v>1.8</v>
      </c>
      <c r="I1285" s="221"/>
      <c r="J1285" s="217"/>
      <c r="K1285" s="217"/>
      <c r="L1285" s="222"/>
      <c r="M1285" s="223"/>
      <c r="N1285" s="224"/>
      <c r="O1285" s="224"/>
      <c r="P1285" s="224"/>
      <c r="Q1285" s="224"/>
      <c r="R1285" s="224"/>
      <c r="S1285" s="224"/>
      <c r="T1285" s="225"/>
      <c r="AT1285" s="226" t="s">
        <v>193</v>
      </c>
      <c r="AU1285" s="226" t="s">
        <v>84</v>
      </c>
      <c r="AV1285" s="14" t="s">
        <v>84</v>
      </c>
      <c r="AW1285" s="14" t="s">
        <v>31</v>
      </c>
      <c r="AX1285" s="14" t="s">
        <v>75</v>
      </c>
      <c r="AY1285" s="226" t="s">
        <v>184</v>
      </c>
    </row>
    <row r="1286" spans="1:65" s="14" customFormat="1" ht="11.25">
      <c r="B1286" s="216"/>
      <c r="C1286" s="217"/>
      <c r="D1286" s="207" t="s">
        <v>193</v>
      </c>
      <c r="E1286" s="218" t="s">
        <v>1</v>
      </c>
      <c r="F1286" s="219" t="s">
        <v>1088</v>
      </c>
      <c r="G1286" s="217"/>
      <c r="H1286" s="220">
        <v>1.5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193</v>
      </c>
      <c r="AU1286" s="226" t="s">
        <v>84</v>
      </c>
      <c r="AV1286" s="14" t="s">
        <v>84</v>
      </c>
      <c r="AW1286" s="14" t="s">
        <v>31</v>
      </c>
      <c r="AX1286" s="14" t="s">
        <v>75</v>
      </c>
      <c r="AY1286" s="226" t="s">
        <v>184</v>
      </c>
    </row>
    <row r="1287" spans="1:65" s="14" customFormat="1" ht="11.25">
      <c r="B1287" s="216"/>
      <c r="C1287" s="217"/>
      <c r="D1287" s="207" t="s">
        <v>193</v>
      </c>
      <c r="E1287" s="218" t="s">
        <v>1</v>
      </c>
      <c r="F1287" s="219" t="s">
        <v>984</v>
      </c>
      <c r="G1287" s="217"/>
      <c r="H1287" s="220">
        <v>3.6</v>
      </c>
      <c r="I1287" s="221"/>
      <c r="J1287" s="217"/>
      <c r="K1287" s="217"/>
      <c r="L1287" s="222"/>
      <c r="M1287" s="223"/>
      <c r="N1287" s="224"/>
      <c r="O1287" s="224"/>
      <c r="P1287" s="224"/>
      <c r="Q1287" s="224"/>
      <c r="R1287" s="224"/>
      <c r="S1287" s="224"/>
      <c r="T1287" s="225"/>
      <c r="AT1287" s="226" t="s">
        <v>193</v>
      </c>
      <c r="AU1287" s="226" t="s">
        <v>84</v>
      </c>
      <c r="AV1287" s="14" t="s">
        <v>84</v>
      </c>
      <c r="AW1287" s="14" t="s">
        <v>31</v>
      </c>
      <c r="AX1287" s="14" t="s">
        <v>75</v>
      </c>
      <c r="AY1287" s="226" t="s">
        <v>184</v>
      </c>
    </row>
    <row r="1288" spans="1:65" s="14" customFormat="1" ht="11.25">
      <c r="B1288" s="216"/>
      <c r="C1288" s="217"/>
      <c r="D1288" s="207" t="s">
        <v>193</v>
      </c>
      <c r="E1288" s="218" t="s">
        <v>1</v>
      </c>
      <c r="F1288" s="219" t="s">
        <v>1227</v>
      </c>
      <c r="G1288" s="217"/>
      <c r="H1288" s="220">
        <v>2.2000000000000002</v>
      </c>
      <c r="I1288" s="221"/>
      <c r="J1288" s="217"/>
      <c r="K1288" s="217"/>
      <c r="L1288" s="222"/>
      <c r="M1288" s="223"/>
      <c r="N1288" s="224"/>
      <c r="O1288" s="224"/>
      <c r="P1288" s="224"/>
      <c r="Q1288" s="224"/>
      <c r="R1288" s="224"/>
      <c r="S1288" s="224"/>
      <c r="T1288" s="225"/>
      <c r="AT1288" s="226" t="s">
        <v>193</v>
      </c>
      <c r="AU1288" s="226" t="s">
        <v>84</v>
      </c>
      <c r="AV1288" s="14" t="s">
        <v>84</v>
      </c>
      <c r="AW1288" s="14" t="s">
        <v>31</v>
      </c>
      <c r="AX1288" s="14" t="s">
        <v>75</v>
      </c>
      <c r="AY1288" s="226" t="s">
        <v>184</v>
      </c>
    </row>
    <row r="1289" spans="1:65" s="14" customFormat="1" ht="11.25">
      <c r="B1289" s="216"/>
      <c r="C1289" s="217"/>
      <c r="D1289" s="207" t="s">
        <v>193</v>
      </c>
      <c r="E1289" s="218" t="s">
        <v>1</v>
      </c>
      <c r="F1289" s="219" t="s">
        <v>1228</v>
      </c>
      <c r="G1289" s="217"/>
      <c r="H1289" s="220">
        <v>2.9</v>
      </c>
      <c r="I1289" s="221"/>
      <c r="J1289" s="217"/>
      <c r="K1289" s="217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193</v>
      </c>
      <c r="AU1289" s="226" t="s">
        <v>84</v>
      </c>
      <c r="AV1289" s="14" t="s">
        <v>84</v>
      </c>
      <c r="AW1289" s="14" t="s">
        <v>31</v>
      </c>
      <c r="AX1289" s="14" t="s">
        <v>75</v>
      </c>
      <c r="AY1289" s="226" t="s">
        <v>184</v>
      </c>
    </row>
    <row r="1290" spans="1:65" s="14" customFormat="1" ht="11.25">
      <c r="B1290" s="216"/>
      <c r="C1290" s="217"/>
      <c r="D1290" s="207" t="s">
        <v>193</v>
      </c>
      <c r="E1290" s="218" t="s">
        <v>1</v>
      </c>
      <c r="F1290" s="219" t="s">
        <v>986</v>
      </c>
      <c r="G1290" s="217"/>
      <c r="H1290" s="220">
        <v>4</v>
      </c>
      <c r="I1290" s="221"/>
      <c r="J1290" s="217"/>
      <c r="K1290" s="217"/>
      <c r="L1290" s="222"/>
      <c r="M1290" s="223"/>
      <c r="N1290" s="224"/>
      <c r="O1290" s="224"/>
      <c r="P1290" s="224"/>
      <c r="Q1290" s="224"/>
      <c r="R1290" s="224"/>
      <c r="S1290" s="224"/>
      <c r="T1290" s="225"/>
      <c r="AT1290" s="226" t="s">
        <v>193</v>
      </c>
      <c r="AU1290" s="226" t="s">
        <v>84</v>
      </c>
      <c r="AV1290" s="14" t="s">
        <v>84</v>
      </c>
      <c r="AW1290" s="14" t="s">
        <v>31</v>
      </c>
      <c r="AX1290" s="14" t="s">
        <v>75</v>
      </c>
      <c r="AY1290" s="226" t="s">
        <v>184</v>
      </c>
    </row>
    <row r="1291" spans="1:65" s="14" customFormat="1" ht="11.25">
      <c r="B1291" s="216"/>
      <c r="C1291" s="217"/>
      <c r="D1291" s="207" t="s">
        <v>193</v>
      </c>
      <c r="E1291" s="218" t="s">
        <v>1</v>
      </c>
      <c r="F1291" s="219" t="s">
        <v>987</v>
      </c>
      <c r="G1291" s="217"/>
      <c r="H1291" s="220">
        <v>4</v>
      </c>
      <c r="I1291" s="221"/>
      <c r="J1291" s="217"/>
      <c r="K1291" s="217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193</v>
      </c>
      <c r="AU1291" s="226" t="s">
        <v>84</v>
      </c>
      <c r="AV1291" s="14" t="s">
        <v>84</v>
      </c>
      <c r="AW1291" s="14" t="s">
        <v>31</v>
      </c>
      <c r="AX1291" s="14" t="s">
        <v>75</v>
      </c>
      <c r="AY1291" s="226" t="s">
        <v>184</v>
      </c>
    </row>
    <row r="1292" spans="1:65" s="14" customFormat="1" ht="11.25">
      <c r="B1292" s="216"/>
      <c r="C1292" s="217"/>
      <c r="D1292" s="207" t="s">
        <v>193</v>
      </c>
      <c r="E1292" s="218" t="s">
        <v>1</v>
      </c>
      <c r="F1292" s="219" t="s">
        <v>1229</v>
      </c>
      <c r="G1292" s="217"/>
      <c r="H1292" s="220">
        <v>5.4</v>
      </c>
      <c r="I1292" s="221"/>
      <c r="J1292" s="217"/>
      <c r="K1292" s="217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193</v>
      </c>
      <c r="AU1292" s="226" t="s">
        <v>84</v>
      </c>
      <c r="AV1292" s="14" t="s">
        <v>84</v>
      </c>
      <c r="AW1292" s="14" t="s">
        <v>31</v>
      </c>
      <c r="AX1292" s="14" t="s">
        <v>75</v>
      </c>
      <c r="AY1292" s="226" t="s">
        <v>184</v>
      </c>
    </row>
    <row r="1293" spans="1:65" s="14" customFormat="1" ht="11.25">
      <c r="B1293" s="216"/>
      <c r="C1293" s="217"/>
      <c r="D1293" s="207" t="s">
        <v>193</v>
      </c>
      <c r="E1293" s="217"/>
      <c r="F1293" s="219" t="s">
        <v>1230</v>
      </c>
      <c r="G1293" s="217"/>
      <c r="H1293" s="220">
        <v>135.66</v>
      </c>
      <c r="I1293" s="221"/>
      <c r="J1293" s="217"/>
      <c r="K1293" s="217"/>
      <c r="L1293" s="222"/>
      <c r="M1293" s="223"/>
      <c r="N1293" s="224"/>
      <c r="O1293" s="224"/>
      <c r="P1293" s="224"/>
      <c r="Q1293" s="224"/>
      <c r="R1293" s="224"/>
      <c r="S1293" s="224"/>
      <c r="T1293" s="225"/>
      <c r="AT1293" s="226" t="s">
        <v>193</v>
      </c>
      <c r="AU1293" s="226" t="s">
        <v>84</v>
      </c>
      <c r="AV1293" s="14" t="s">
        <v>84</v>
      </c>
      <c r="AW1293" s="14" t="s">
        <v>4</v>
      </c>
      <c r="AX1293" s="14" t="s">
        <v>82</v>
      </c>
      <c r="AY1293" s="226" t="s">
        <v>184</v>
      </c>
    </row>
    <row r="1294" spans="1:65" s="2" customFormat="1" ht="24">
      <c r="A1294" s="34"/>
      <c r="B1294" s="35"/>
      <c r="C1294" s="227" t="s">
        <v>931</v>
      </c>
      <c r="D1294" s="227" t="s">
        <v>592</v>
      </c>
      <c r="E1294" s="228" t="s">
        <v>1231</v>
      </c>
      <c r="F1294" s="229" t="s">
        <v>1232</v>
      </c>
      <c r="G1294" s="230" t="s">
        <v>122</v>
      </c>
      <c r="H1294" s="231">
        <v>138.81</v>
      </c>
      <c r="I1294" s="232"/>
      <c r="J1294" s="233">
        <f>ROUND(I1294*H1294,2)</f>
        <v>0</v>
      </c>
      <c r="K1294" s="229" t="s">
        <v>649</v>
      </c>
      <c r="L1294" s="234"/>
      <c r="M1294" s="235" t="s">
        <v>1</v>
      </c>
      <c r="N1294" s="236" t="s">
        <v>40</v>
      </c>
      <c r="O1294" s="71"/>
      <c r="P1294" s="201">
        <f>O1294*H1294</f>
        <v>0</v>
      </c>
      <c r="Q1294" s="201">
        <v>1.32E-3</v>
      </c>
      <c r="R1294" s="201">
        <f>Q1294*H1294</f>
        <v>0.18322920000000001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715</v>
      </c>
      <c r="AT1294" s="203" t="s">
        <v>592</v>
      </c>
      <c r="AU1294" s="203" t="s">
        <v>84</v>
      </c>
      <c r="AY1294" s="17" t="s">
        <v>184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82</v>
      </c>
      <c r="BK1294" s="204">
        <f>ROUND(I1294*H1294,2)</f>
        <v>0</v>
      </c>
      <c r="BL1294" s="17" t="s">
        <v>382</v>
      </c>
      <c r="BM1294" s="203" t="s">
        <v>1233</v>
      </c>
    </row>
    <row r="1295" spans="1:65" s="13" customFormat="1" ht="22.5">
      <c r="B1295" s="205"/>
      <c r="C1295" s="206"/>
      <c r="D1295" s="207" t="s">
        <v>193</v>
      </c>
      <c r="E1295" s="208" t="s">
        <v>1</v>
      </c>
      <c r="F1295" s="209" t="s">
        <v>194</v>
      </c>
      <c r="G1295" s="206"/>
      <c r="H1295" s="208" t="s">
        <v>1</v>
      </c>
      <c r="I1295" s="210"/>
      <c r="J1295" s="206"/>
      <c r="K1295" s="206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193</v>
      </c>
      <c r="AU1295" s="215" t="s">
        <v>84</v>
      </c>
      <c r="AV1295" s="13" t="s">
        <v>82</v>
      </c>
      <c r="AW1295" s="13" t="s">
        <v>31</v>
      </c>
      <c r="AX1295" s="13" t="s">
        <v>75</v>
      </c>
      <c r="AY1295" s="215" t="s">
        <v>184</v>
      </c>
    </row>
    <row r="1296" spans="1:65" s="13" customFormat="1" ht="11.25">
      <c r="B1296" s="205"/>
      <c r="C1296" s="206"/>
      <c r="D1296" s="207" t="s">
        <v>193</v>
      </c>
      <c r="E1296" s="208" t="s">
        <v>1</v>
      </c>
      <c r="F1296" s="209" t="s">
        <v>1197</v>
      </c>
      <c r="G1296" s="206"/>
      <c r="H1296" s="208" t="s">
        <v>1</v>
      </c>
      <c r="I1296" s="210"/>
      <c r="J1296" s="206"/>
      <c r="K1296" s="206"/>
      <c r="L1296" s="211"/>
      <c r="M1296" s="212"/>
      <c r="N1296" s="213"/>
      <c r="O1296" s="213"/>
      <c r="P1296" s="213"/>
      <c r="Q1296" s="213"/>
      <c r="R1296" s="213"/>
      <c r="S1296" s="213"/>
      <c r="T1296" s="214"/>
      <c r="AT1296" s="215" t="s">
        <v>193</v>
      </c>
      <c r="AU1296" s="215" t="s">
        <v>84</v>
      </c>
      <c r="AV1296" s="13" t="s">
        <v>82</v>
      </c>
      <c r="AW1296" s="13" t="s">
        <v>31</v>
      </c>
      <c r="AX1296" s="13" t="s">
        <v>75</v>
      </c>
      <c r="AY1296" s="215" t="s">
        <v>184</v>
      </c>
    </row>
    <row r="1297" spans="1:65" s="13" customFormat="1" ht="11.25">
      <c r="B1297" s="205"/>
      <c r="C1297" s="206"/>
      <c r="D1297" s="207" t="s">
        <v>193</v>
      </c>
      <c r="E1297" s="208" t="s">
        <v>1</v>
      </c>
      <c r="F1297" s="209" t="s">
        <v>195</v>
      </c>
      <c r="G1297" s="206"/>
      <c r="H1297" s="208" t="s">
        <v>1</v>
      </c>
      <c r="I1297" s="210"/>
      <c r="J1297" s="206"/>
      <c r="K1297" s="206"/>
      <c r="L1297" s="211"/>
      <c r="M1297" s="212"/>
      <c r="N1297" s="213"/>
      <c r="O1297" s="213"/>
      <c r="P1297" s="213"/>
      <c r="Q1297" s="213"/>
      <c r="R1297" s="213"/>
      <c r="S1297" s="213"/>
      <c r="T1297" s="214"/>
      <c r="AT1297" s="215" t="s">
        <v>193</v>
      </c>
      <c r="AU1297" s="215" t="s">
        <v>84</v>
      </c>
      <c r="AV1297" s="13" t="s">
        <v>82</v>
      </c>
      <c r="AW1297" s="13" t="s">
        <v>31</v>
      </c>
      <c r="AX1297" s="13" t="s">
        <v>75</v>
      </c>
      <c r="AY1297" s="215" t="s">
        <v>184</v>
      </c>
    </row>
    <row r="1298" spans="1:65" s="13" customFormat="1" ht="11.25">
      <c r="B1298" s="205"/>
      <c r="C1298" s="206"/>
      <c r="D1298" s="207" t="s">
        <v>193</v>
      </c>
      <c r="E1298" s="208" t="s">
        <v>1</v>
      </c>
      <c r="F1298" s="209" t="s">
        <v>1234</v>
      </c>
      <c r="G1298" s="206"/>
      <c r="H1298" s="208" t="s">
        <v>1</v>
      </c>
      <c r="I1298" s="210"/>
      <c r="J1298" s="206"/>
      <c r="K1298" s="206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193</v>
      </c>
      <c r="AU1298" s="215" t="s">
        <v>84</v>
      </c>
      <c r="AV1298" s="13" t="s">
        <v>82</v>
      </c>
      <c r="AW1298" s="13" t="s">
        <v>31</v>
      </c>
      <c r="AX1298" s="13" t="s">
        <v>75</v>
      </c>
      <c r="AY1298" s="215" t="s">
        <v>184</v>
      </c>
    </row>
    <row r="1299" spans="1:65" s="13" customFormat="1" ht="11.25">
      <c r="B1299" s="205"/>
      <c r="C1299" s="206"/>
      <c r="D1299" s="207" t="s">
        <v>193</v>
      </c>
      <c r="E1299" s="208" t="s">
        <v>1</v>
      </c>
      <c r="F1299" s="209" t="s">
        <v>195</v>
      </c>
      <c r="G1299" s="206"/>
      <c r="H1299" s="208" t="s">
        <v>1</v>
      </c>
      <c r="I1299" s="210"/>
      <c r="J1299" s="206"/>
      <c r="K1299" s="206"/>
      <c r="L1299" s="211"/>
      <c r="M1299" s="212"/>
      <c r="N1299" s="213"/>
      <c r="O1299" s="213"/>
      <c r="P1299" s="213"/>
      <c r="Q1299" s="213"/>
      <c r="R1299" s="213"/>
      <c r="S1299" s="213"/>
      <c r="T1299" s="214"/>
      <c r="AT1299" s="215" t="s">
        <v>193</v>
      </c>
      <c r="AU1299" s="215" t="s">
        <v>84</v>
      </c>
      <c r="AV1299" s="13" t="s">
        <v>82</v>
      </c>
      <c r="AW1299" s="13" t="s">
        <v>31</v>
      </c>
      <c r="AX1299" s="13" t="s">
        <v>75</v>
      </c>
      <c r="AY1299" s="215" t="s">
        <v>184</v>
      </c>
    </row>
    <row r="1300" spans="1:65" s="14" customFormat="1" ht="11.25">
      <c r="B1300" s="216"/>
      <c r="C1300" s="217"/>
      <c r="D1300" s="207" t="s">
        <v>193</v>
      </c>
      <c r="E1300" s="218" t="s">
        <v>1</v>
      </c>
      <c r="F1300" s="219" t="s">
        <v>1235</v>
      </c>
      <c r="G1300" s="217"/>
      <c r="H1300" s="220">
        <v>3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193</v>
      </c>
      <c r="AU1300" s="226" t="s">
        <v>84</v>
      </c>
      <c r="AV1300" s="14" t="s">
        <v>84</v>
      </c>
      <c r="AW1300" s="14" t="s">
        <v>31</v>
      </c>
      <c r="AX1300" s="14" t="s">
        <v>75</v>
      </c>
      <c r="AY1300" s="226" t="s">
        <v>184</v>
      </c>
    </row>
    <row r="1301" spans="1:65" s="14" customFormat="1" ht="11.25">
      <c r="B1301" s="216"/>
      <c r="C1301" s="217"/>
      <c r="D1301" s="207" t="s">
        <v>193</v>
      </c>
      <c r="E1301" s="218" t="s">
        <v>1</v>
      </c>
      <c r="F1301" s="219" t="s">
        <v>1236</v>
      </c>
      <c r="G1301" s="217"/>
      <c r="H1301" s="220">
        <v>55.5</v>
      </c>
      <c r="I1301" s="221"/>
      <c r="J1301" s="217"/>
      <c r="K1301" s="217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193</v>
      </c>
      <c r="AU1301" s="226" t="s">
        <v>84</v>
      </c>
      <c r="AV1301" s="14" t="s">
        <v>84</v>
      </c>
      <c r="AW1301" s="14" t="s">
        <v>31</v>
      </c>
      <c r="AX1301" s="14" t="s">
        <v>75</v>
      </c>
      <c r="AY1301" s="226" t="s">
        <v>184</v>
      </c>
    </row>
    <row r="1302" spans="1:65" s="14" customFormat="1" ht="11.25">
      <c r="B1302" s="216"/>
      <c r="C1302" s="217"/>
      <c r="D1302" s="207" t="s">
        <v>193</v>
      </c>
      <c r="E1302" s="218" t="s">
        <v>1</v>
      </c>
      <c r="F1302" s="219" t="s">
        <v>1237</v>
      </c>
      <c r="G1302" s="217"/>
      <c r="H1302" s="220">
        <v>73.7</v>
      </c>
      <c r="I1302" s="221"/>
      <c r="J1302" s="217"/>
      <c r="K1302" s="217"/>
      <c r="L1302" s="222"/>
      <c r="M1302" s="223"/>
      <c r="N1302" s="224"/>
      <c r="O1302" s="224"/>
      <c r="P1302" s="224"/>
      <c r="Q1302" s="224"/>
      <c r="R1302" s="224"/>
      <c r="S1302" s="224"/>
      <c r="T1302" s="225"/>
      <c r="AT1302" s="226" t="s">
        <v>193</v>
      </c>
      <c r="AU1302" s="226" t="s">
        <v>84</v>
      </c>
      <c r="AV1302" s="14" t="s">
        <v>84</v>
      </c>
      <c r="AW1302" s="14" t="s">
        <v>31</v>
      </c>
      <c r="AX1302" s="14" t="s">
        <v>75</v>
      </c>
      <c r="AY1302" s="226" t="s">
        <v>184</v>
      </c>
    </row>
    <row r="1303" spans="1:65" s="14" customFormat="1" ht="11.25">
      <c r="B1303" s="216"/>
      <c r="C1303" s="217"/>
      <c r="D1303" s="207" t="s">
        <v>193</v>
      </c>
      <c r="E1303" s="217"/>
      <c r="F1303" s="219" t="s">
        <v>1238</v>
      </c>
      <c r="G1303" s="217"/>
      <c r="H1303" s="220">
        <v>138.81</v>
      </c>
      <c r="I1303" s="221"/>
      <c r="J1303" s="217"/>
      <c r="K1303" s="217"/>
      <c r="L1303" s="222"/>
      <c r="M1303" s="223"/>
      <c r="N1303" s="224"/>
      <c r="O1303" s="224"/>
      <c r="P1303" s="224"/>
      <c r="Q1303" s="224"/>
      <c r="R1303" s="224"/>
      <c r="S1303" s="224"/>
      <c r="T1303" s="225"/>
      <c r="AT1303" s="226" t="s">
        <v>193</v>
      </c>
      <c r="AU1303" s="226" t="s">
        <v>84</v>
      </c>
      <c r="AV1303" s="14" t="s">
        <v>84</v>
      </c>
      <c r="AW1303" s="14" t="s">
        <v>4</v>
      </c>
      <c r="AX1303" s="14" t="s">
        <v>82</v>
      </c>
      <c r="AY1303" s="226" t="s">
        <v>184</v>
      </c>
    </row>
    <row r="1304" spans="1:65" s="2" customFormat="1" ht="33" customHeight="1">
      <c r="A1304" s="34"/>
      <c r="B1304" s="35"/>
      <c r="C1304" s="227" t="s">
        <v>1239</v>
      </c>
      <c r="D1304" s="227" t="s">
        <v>592</v>
      </c>
      <c r="E1304" s="228" t="s">
        <v>1240</v>
      </c>
      <c r="F1304" s="229" t="s">
        <v>1241</v>
      </c>
      <c r="G1304" s="230" t="s">
        <v>122</v>
      </c>
      <c r="H1304" s="231">
        <v>98.28</v>
      </c>
      <c r="I1304" s="232"/>
      <c r="J1304" s="233">
        <f>ROUND(I1304*H1304,2)</f>
        <v>0</v>
      </c>
      <c r="K1304" s="229" t="s">
        <v>649</v>
      </c>
      <c r="L1304" s="234"/>
      <c r="M1304" s="235" t="s">
        <v>1</v>
      </c>
      <c r="N1304" s="236" t="s">
        <v>40</v>
      </c>
      <c r="O1304" s="71"/>
      <c r="P1304" s="201">
        <f>O1304*H1304</f>
        <v>0</v>
      </c>
      <c r="Q1304" s="201">
        <v>1.65E-3</v>
      </c>
      <c r="R1304" s="201">
        <f>Q1304*H1304</f>
        <v>0.162162</v>
      </c>
      <c r="S1304" s="201">
        <v>0</v>
      </c>
      <c r="T1304" s="202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203" t="s">
        <v>715</v>
      </c>
      <c r="AT1304" s="203" t="s">
        <v>592</v>
      </c>
      <c r="AU1304" s="203" t="s">
        <v>84</v>
      </c>
      <c r="AY1304" s="17" t="s">
        <v>184</v>
      </c>
      <c r="BE1304" s="204">
        <f>IF(N1304="základní",J1304,0)</f>
        <v>0</v>
      </c>
      <c r="BF1304" s="204">
        <f>IF(N1304="snížená",J1304,0)</f>
        <v>0</v>
      </c>
      <c r="BG1304" s="204">
        <f>IF(N1304="zákl. přenesená",J1304,0)</f>
        <v>0</v>
      </c>
      <c r="BH1304" s="204">
        <f>IF(N1304="sníž. přenesená",J1304,0)</f>
        <v>0</v>
      </c>
      <c r="BI1304" s="204">
        <f>IF(N1304="nulová",J1304,0)</f>
        <v>0</v>
      </c>
      <c r="BJ1304" s="17" t="s">
        <v>82</v>
      </c>
      <c r="BK1304" s="204">
        <f>ROUND(I1304*H1304,2)</f>
        <v>0</v>
      </c>
      <c r="BL1304" s="17" t="s">
        <v>382</v>
      </c>
      <c r="BM1304" s="203" t="s">
        <v>1242</v>
      </c>
    </row>
    <row r="1305" spans="1:65" s="13" customFormat="1" ht="22.5">
      <c r="B1305" s="205"/>
      <c r="C1305" s="206"/>
      <c r="D1305" s="207" t="s">
        <v>193</v>
      </c>
      <c r="E1305" s="208" t="s">
        <v>1</v>
      </c>
      <c r="F1305" s="209" t="s">
        <v>194</v>
      </c>
      <c r="G1305" s="206"/>
      <c r="H1305" s="208" t="s">
        <v>1</v>
      </c>
      <c r="I1305" s="210"/>
      <c r="J1305" s="206"/>
      <c r="K1305" s="206"/>
      <c r="L1305" s="211"/>
      <c r="M1305" s="212"/>
      <c r="N1305" s="213"/>
      <c r="O1305" s="213"/>
      <c r="P1305" s="213"/>
      <c r="Q1305" s="213"/>
      <c r="R1305" s="213"/>
      <c r="S1305" s="213"/>
      <c r="T1305" s="214"/>
      <c r="AT1305" s="215" t="s">
        <v>193</v>
      </c>
      <c r="AU1305" s="215" t="s">
        <v>84</v>
      </c>
      <c r="AV1305" s="13" t="s">
        <v>82</v>
      </c>
      <c r="AW1305" s="13" t="s">
        <v>31</v>
      </c>
      <c r="AX1305" s="13" t="s">
        <v>75</v>
      </c>
      <c r="AY1305" s="215" t="s">
        <v>184</v>
      </c>
    </row>
    <row r="1306" spans="1:65" s="13" customFormat="1" ht="11.25">
      <c r="B1306" s="205"/>
      <c r="C1306" s="206"/>
      <c r="D1306" s="207" t="s">
        <v>193</v>
      </c>
      <c r="E1306" s="208" t="s">
        <v>1</v>
      </c>
      <c r="F1306" s="209" t="s">
        <v>1197</v>
      </c>
      <c r="G1306" s="206"/>
      <c r="H1306" s="208" t="s">
        <v>1</v>
      </c>
      <c r="I1306" s="210"/>
      <c r="J1306" s="206"/>
      <c r="K1306" s="206"/>
      <c r="L1306" s="211"/>
      <c r="M1306" s="212"/>
      <c r="N1306" s="213"/>
      <c r="O1306" s="213"/>
      <c r="P1306" s="213"/>
      <c r="Q1306" s="213"/>
      <c r="R1306" s="213"/>
      <c r="S1306" s="213"/>
      <c r="T1306" s="214"/>
      <c r="AT1306" s="215" t="s">
        <v>193</v>
      </c>
      <c r="AU1306" s="215" t="s">
        <v>84</v>
      </c>
      <c r="AV1306" s="13" t="s">
        <v>82</v>
      </c>
      <c r="AW1306" s="13" t="s">
        <v>31</v>
      </c>
      <c r="AX1306" s="13" t="s">
        <v>75</v>
      </c>
      <c r="AY1306" s="215" t="s">
        <v>184</v>
      </c>
    </row>
    <row r="1307" spans="1:65" s="13" customFormat="1" ht="11.25">
      <c r="B1307" s="205"/>
      <c r="C1307" s="206"/>
      <c r="D1307" s="207" t="s">
        <v>193</v>
      </c>
      <c r="E1307" s="208" t="s">
        <v>1</v>
      </c>
      <c r="F1307" s="209" t="s">
        <v>195</v>
      </c>
      <c r="G1307" s="206"/>
      <c r="H1307" s="208" t="s">
        <v>1</v>
      </c>
      <c r="I1307" s="210"/>
      <c r="J1307" s="206"/>
      <c r="K1307" s="206"/>
      <c r="L1307" s="211"/>
      <c r="M1307" s="212"/>
      <c r="N1307" s="213"/>
      <c r="O1307" s="213"/>
      <c r="P1307" s="213"/>
      <c r="Q1307" s="213"/>
      <c r="R1307" s="213"/>
      <c r="S1307" s="213"/>
      <c r="T1307" s="214"/>
      <c r="AT1307" s="215" t="s">
        <v>193</v>
      </c>
      <c r="AU1307" s="215" t="s">
        <v>84</v>
      </c>
      <c r="AV1307" s="13" t="s">
        <v>82</v>
      </c>
      <c r="AW1307" s="13" t="s">
        <v>31</v>
      </c>
      <c r="AX1307" s="13" t="s">
        <v>75</v>
      </c>
      <c r="AY1307" s="215" t="s">
        <v>184</v>
      </c>
    </row>
    <row r="1308" spans="1:65" s="14" customFormat="1" ht="11.25">
      <c r="B1308" s="216"/>
      <c r="C1308" s="217"/>
      <c r="D1308" s="207" t="s">
        <v>193</v>
      </c>
      <c r="E1308" s="218" t="s">
        <v>1</v>
      </c>
      <c r="F1308" s="219" t="s">
        <v>1243</v>
      </c>
      <c r="G1308" s="217"/>
      <c r="H1308" s="220">
        <v>15.4</v>
      </c>
      <c r="I1308" s="221"/>
      <c r="J1308" s="217"/>
      <c r="K1308" s="217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193</v>
      </c>
      <c r="AU1308" s="226" t="s">
        <v>84</v>
      </c>
      <c r="AV1308" s="14" t="s">
        <v>84</v>
      </c>
      <c r="AW1308" s="14" t="s">
        <v>31</v>
      </c>
      <c r="AX1308" s="14" t="s">
        <v>75</v>
      </c>
      <c r="AY1308" s="226" t="s">
        <v>184</v>
      </c>
    </row>
    <row r="1309" spans="1:65" s="14" customFormat="1" ht="11.25">
      <c r="B1309" s="216"/>
      <c r="C1309" s="217"/>
      <c r="D1309" s="207" t="s">
        <v>193</v>
      </c>
      <c r="E1309" s="218" t="s">
        <v>1</v>
      </c>
      <c r="F1309" s="219" t="s">
        <v>1244</v>
      </c>
      <c r="G1309" s="217"/>
      <c r="H1309" s="220">
        <v>15.2</v>
      </c>
      <c r="I1309" s="221"/>
      <c r="J1309" s="217"/>
      <c r="K1309" s="217"/>
      <c r="L1309" s="222"/>
      <c r="M1309" s="223"/>
      <c r="N1309" s="224"/>
      <c r="O1309" s="224"/>
      <c r="P1309" s="224"/>
      <c r="Q1309" s="224"/>
      <c r="R1309" s="224"/>
      <c r="S1309" s="224"/>
      <c r="T1309" s="225"/>
      <c r="AT1309" s="226" t="s">
        <v>193</v>
      </c>
      <c r="AU1309" s="226" t="s">
        <v>84</v>
      </c>
      <c r="AV1309" s="14" t="s">
        <v>84</v>
      </c>
      <c r="AW1309" s="14" t="s">
        <v>31</v>
      </c>
      <c r="AX1309" s="14" t="s">
        <v>75</v>
      </c>
      <c r="AY1309" s="226" t="s">
        <v>184</v>
      </c>
    </row>
    <row r="1310" spans="1:65" s="14" customFormat="1" ht="11.25">
      <c r="B1310" s="216"/>
      <c r="C1310" s="217"/>
      <c r="D1310" s="207" t="s">
        <v>193</v>
      </c>
      <c r="E1310" s="218" t="s">
        <v>1</v>
      </c>
      <c r="F1310" s="219" t="s">
        <v>1245</v>
      </c>
      <c r="G1310" s="217"/>
      <c r="H1310" s="220">
        <v>31.4</v>
      </c>
      <c r="I1310" s="221"/>
      <c r="J1310" s="217"/>
      <c r="K1310" s="217"/>
      <c r="L1310" s="222"/>
      <c r="M1310" s="223"/>
      <c r="N1310" s="224"/>
      <c r="O1310" s="224"/>
      <c r="P1310" s="224"/>
      <c r="Q1310" s="224"/>
      <c r="R1310" s="224"/>
      <c r="S1310" s="224"/>
      <c r="T1310" s="225"/>
      <c r="AT1310" s="226" t="s">
        <v>193</v>
      </c>
      <c r="AU1310" s="226" t="s">
        <v>84</v>
      </c>
      <c r="AV1310" s="14" t="s">
        <v>84</v>
      </c>
      <c r="AW1310" s="14" t="s">
        <v>31</v>
      </c>
      <c r="AX1310" s="14" t="s">
        <v>75</v>
      </c>
      <c r="AY1310" s="226" t="s">
        <v>184</v>
      </c>
    </row>
    <row r="1311" spans="1:65" s="14" customFormat="1" ht="11.25">
      <c r="B1311" s="216"/>
      <c r="C1311" s="217"/>
      <c r="D1311" s="207" t="s">
        <v>193</v>
      </c>
      <c r="E1311" s="218" t="s">
        <v>1</v>
      </c>
      <c r="F1311" s="219" t="s">
        <v>1246</v>
      </c>
      <c r="G1311" s="217"/>
      <c r="H1311" s="220">
        <v>31.6</v>
      </c>
      <c r="I1311" s="221"/>
      <c r="J1311" s="217"/>
      <c r="K1311" s="217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193</v>
      </c>
      <c r="AU1311" s="226" t="s">
        <v>84</v>
      </c>
      <c r="AV1311" s="14" t="s">
        <v>84</v>
      </c>
      <c r="AW1311" s="14" t="s">
        <v>31</v>
      </c>
      <c r="AX1311" s="14" t="s">
        <v>75</v>
      </c>
      <c r="AY1311" s="226" t="s">
        <v>184</v>
      </c>
    </row>
    <row r="1312" spans="1:65" s="14" customFormat="1" ht="11.25">
      <c r="B1312" s="216"/>
      <c r="C1312" s="217"/>
      <c r="D1312" s="207" t="s">
        <v>193</v>
      </c>
      <c r="E1312" s="217"/>
      <c r="F1312" s="219" t="s">
        <v>1247</v>
      </c>
      <c r="G1312" s="217"/>
      <c r="H1312" s="220">
        <v>98.28</v>
      </c>
      <c r="I1312" s="221"/>
      <c r="J1312" s="217"/>
      <c r="K1312" s="217"/>
      <c r="L1312" s="222"/>
      <c r="M1312" s="223"/>
      <c r="N1312" s="224"/>
      <c r="O1312" s="224"/>
      <c r="P1312" s="224"/>
      <c r="Q1312" s="224"/>
      <c r="R1312" s="224"/>
      <c r="S1312" s="224"/>
      <c r="T1312" s="225"/>
      <c r="AT1312" s="226" t="s">
        <v>193</v>
      </c>
      <c r="AU1312" s="226" t="s">
        <v>84</v>
      </c>
      <c r="AV1312" s="14" t="s">
        <v>84</v>
      </c>
      <c r="AW1312" s="14" t="s">
        <v>4</v>
      </c>
      <c r="AX1312" s="14" t="s">
        <v>82</v>
      </c>
      <c r="AY1312" s="226" t="s">
        <v>184</v>
      </c>
    </row>
    <row r="1313" spans="1:65" s="2" customFormat="1" ht="36">
      <c r="A1313" s="34"/>
      <c r="B1313" s="35"/>
      <c r="C1313" s="192" t="s">
        <v>1248</v>
      </c>
      <c r="D1313" s="192" t="s">
        <v>187</v>
      </c>
      <c r="E1313" s="193" t="s">
        <v>1249</v>
      </c>
      <c r="F1313" s="194" t="s">
        <v>1250</v>
      </c>
      <c r="G1313" s="195" t="s">
        <v>122</v>
      </c>
      <c r="H1313" s="196">
        <v>53.6</v>
      </c>
      <c r="I1313" s="197"/>
      <c r="J1313" s="198">
        <f>ROUND(I1313*H1313,2)</f>
        <v>0</v>
      </c>
      <c r="K1313" s="194" t="s">
        <v>649</v>
      </c>
      <c r="L1313" s="39"/>
      <c r="M1313" s="199" t="s">
        <v>1</v>
      </c>
      <c r="N1313" s="200" t="s">
        <v>40</v>
      </c>
      <c r="O1313" s="71"/>
      <c r="P1313" s="201">
        <f>O1313*H1313</f>
        <v>0</v>
      </c>
      <c r="Q1313" s="201">
        <v>1.17E-3</v>
      </c>
      <c r="R1313" s="201">
        <f>Q1313*H1313</f>
        <v>6.2712000000000004E-2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382</v>
      </c>
      <c r="AT1313" s="203" t="s">
        <v>187</v>
      </c>
      <c r="AU1313" s="203" t="s">
        <v>84</v>
      </c>
      <c r="AY1313" s="17" t="s">
        <v>184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82</v>
      </c>
      <c r="BK1313" s="204">
        <f>ROUND(I1313*H1313,2)</f>
        <v>0</v>
      </c>
      <c r="BL1313" s="17" t="s">
        <v>382</v>
      </c>
      <c r="BM1313" s="203" t="s">
        <v>1251</v>
      </c>
    </row>
    <row r="1314" spans="1:65" s="13" customFormat="1" ht="22.5">
      <c r="B1314" s="205"/>
      <c r="C1314" s="206"/>
      <c r="D1314" s="207" t="s">
        <v>193</v>
      </c>
      <c r="E1314" s="208" t="s">
        <v>1</v>
      </c>
      <c r="F1314" s="209" t="s">
        <v>194</v>
      </c>
      <c r="G1314" s="206"/>
      <c r="H1314" s="208" t="s">
        <v>1</v>
      </c>
      <c r="I1314" s="210"/>
      <c r="J1314" s="206"/>
      <c r="K1314" s="206"/>
      <c r="L1314" s="211"/>
      <c r="M1314" s="212"/>
      <c r="N1314" s="213"/>
      <c r="O1314" s="213"/>
      <c r="P1314" s="213"/>
      <c r="Q1314" s="213"/>
      <c r="R1314" s="213"/>
      <c r="S1314" s="213"/>
      <c r="T1314" s="214"/>
      <c r="AT1314" s="215" t="s">
        <v>193</v>
      </c>
      <c r="AU1314" s="215" t="s">
        <v>84</v>
      </c>
      <c r="AV1314" s="13" t="s">
        <v>82</v>
      </c>
      <c r="AW1314" s="13" t="s">
        <v>31</v>
      </c>
      <c r="AX1314" s="13" t="s">
        <v>75</v>
      </c>
      <c r="AY1314" s="215" t="s">
        <v>184</v>
      </c>
    </row>
    <row r="1315" spans="1:65" s="13" customFormat="1" ht="11.25">
      <c r="B1315" s="205"/>
      <c r="C1315" s="206"/>
      <c r="D1315" s="207" t="s">
        <v>193</v>
      </c>
      <c r="E1315" s="208" t="s">
        <v>1</v>
      </c>
      <c r="F1315" s="209" t="s">
        <v>1197</v>
      </c>
      <c r="G1315" s="206"/>
      <c r="H1315" s="208" t="s">
        <v>1</v>
      </c>
      <c r="I1315" s="210"/>
      <c r="J1315" s="206"/>
      <c r="K1315" s="206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193</v>
      </c>
      <c r="AU1315" s="215" t="s">
        <v>84</v>
      </c>
      <c r="AV1315" s="13" t="s">
        <v>82</v>
      </c>
      <c r="AW1315" s="13" t="s">
        <v>31</v>
      </c>
      <c r="AX1315" s="13" t="s">
        <v>75</v>
      </c>
      <c r="AY1315" s="215" t="s">
        <v>184</v>
      </c>
    </row>
    <row r="1316" spans="1:65" s="13" customFormat="1" ht="11.25">
      <c r="B1316" s="205"/>
      <c r="C1316" s="206"/>
      <c r="D1316" s="207" t="s">
        <v>193</v>
      </c>
      <c r="E1316" s="208" t="s">
        <v>1</v>
      </c>
      <c r="F1316" s="209" t="s">
        <v>195</v>
      </c>
      <c r="G1316" s="206"/>
      <c r="H1316" s="208" t="s">
        <v>1</v>
      </c>
      <c r="I1316" s="210"/>
      <c r="J1316" s="206"/>
      <c r="K1316" s="206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193</v>
      </c>
      <c r="AU1316" s="215" t="s">
        <v>84</v>
      </c>
      <c r="AV1316" s="13" t="s">
        <v>82</v>
      </c>
      <c r="AW1316" s="13" t="s">
        <v>31</v>
      </c>
      <c r="AX1316" s="13" t="s">
        <v>75</v>
      </c>
      <c r="AY1316" s="215" t="s">
        <v>184</v>
      </c>
    </row>
    <row r="1317" spans="1:65" s="14" customFormat="1" ht="11.25">
      <c r="B1317" s="216"/>
      <c r="C1317" s="217"/>
      <c r="D1317" s="207" t="s">
        <v>193</v>
      </c>
      <c r="E1317" s="218" t="s">
        <v>1</v>
      </c>
      <c r="F1317" s="219" t="s">
        <v>1252</v>
      </c>
      <c r="G1317" s="217"/>
      <c r="H1317" s="220">
        <v>53.6</v>
      </c>
      <c r="I1317" s="221"/>
      <c r="J1317" s="217"/>
      <c r="K1317" s="217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193</v>
      </c>
      <c r="AU1317" s="226" t="s">
        <v>84</v>
      </c>
      <c r="AV1317" s="14" t="s">
        <v>84</v>
      </c>
      <c r="AW1317" s="14" t="s">
        <v>31</v>
      </c>
      <c r="AX1317" s="14" t="s">
        <v>75</v>
      </c>
      <c r="AY1317" s="226" t="s">
        <v>184</v>
      </c>
    </row>
    <row r="1318" spans="1:65" s="2" customFormat="1" ht="33" customHeight="1">
      <c r="A1318" s="34"/>
      <c r="B1318" s="35"/>
      <c r="C1318" s="192" t="s">
        <v>1253</v>
      </c>
      <c r="D1318" s="192" t="s">
        <v>187</v>
      </c>
      <c r="E1318" s="193" t="s">
        <v>1254</v>
      </c>
      <c r="F1318" s="194" t="s">
        <v>1255</v>
      </c>
      <c r="G1318" s="195" t="s">
        <v>122</v>
      </c>
      <c r="H1318" s="196">
        <v>721.6</v>
      </c>
      <c r="I1318" s="197"/>
      <c r="J1318" s="198">
        <f>ROUND(I1318*H1318,2)</f>
        <v>0</v>
      </c>
      <c r="K1318" s="194" t="s">
        <v>190</v>
      </c>
      <c r="L1318" s="39"/>
      <c r="M1318" s="199" t="s">
        <v>1</v>
      </c>
      <c r="N1318" s="200" t="s">
        <v>40</v>
      </c>
      <c r="O1318" s="71"/>
      <c r="P1318" s="201">
        <f>O1318*H1318</f>
        <v>0</v>
      </c>
      <c r="Q1318" s="201">
        <v>4.0000000000000003E-5</v>
      </c>
      <c r="R1318" s="201">
        <f>Q1318*H1318</f>
        <v>2.8864000000000004E-2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1256</v>
      </c>
      <c r="AT1318" s="203" t="s">
        <v>187</v>
      </c>
      <c r="AU1318" s="203" t="s">
        <v>84</v>
      </c>
      <c r="AY1318" s="17" t="s">
        <v>184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82</v>
      </c>
      <c r="BK1318" s="204">
        <f>ROUND(I1318*H1318,2)</f>
        <v>0</v>
      </c>
      <c r="BL1318" s="17" t="s">
        <v>1256</v>
      </c>
      <c r="BM1318" s="203" t="s">
        <v>1257</v>
      </c>
    </row>
    <row r="1319" spans="1:65" s="13" customFormat="1" ht="22.5">
      <c r="B1319" s="205"/>
      <c r="C1319" s="206"/>
      <c r="D1319" s="207" t="s">
        <v>193</v>
      </c>
      <c r="E1319" s="208" t="s">
        <v>1</v>
      </c>
      <c r="F1319" s="209" t="s">
        <v>194</v>
      </c>
      <c r="G1319" s="206"/>
      <c r="H1319" s="208" t="s">
        <v>1</v>
      </c>
      <c r="I1319" s="210"/>
      <c r="J1319" s="206"/>
      <c r="K1319" s="206"/>
      <c r="L1319" s="211"/>
      <c r="M1319" s="212"/>
      <c r="N1319" s="213"/>
      <c r="O1319" s="213"/>
      <c r="P1319" s="213"/>
      <c r="Q1319" s="213"/>
      <c r="R1319" s="213"/>
      <c r="S1319" s="213"/>
      <c r="T1319" s="214"/>
      <c r="AT1319" s="215" t="s">
        <v>193</v>
      </c>
      <c r="AU1319" s="215" t="s">
        <v>84</v>
      </c>
      <c r="AV1319" s="13" t="s">
        <v>82</v>
      </c>
      <c r="AW1319" s="13" t="s">
        <v>31</v>
      </c>
      <c r="AX1319" s="13" t="s">
        <v>75</v>
      </c>
      <c r="AY1319" s="215" t="s">
        <v>184</v>
      </c>
    </row>
    <row r="1320" spans="1:65" s="13" customFormat="1" ht="11.25">
      <c r="B1320" s="205"/>
      <c r="C1320" s="206"/>
      <c r="D1320" s="207" t="s">
        <v>193</v>
      </c>
      <c r="E1320" s="208" t="s">
        <v>1</v>
      </c>
      <c r="F1320" s="209" t="s">
        <v>195</v>
      </c>
      <c r="G1320" s="206"/>
      <c r="H1320" s="208" t="s">
        <v>1</v>
      </c>
      <c r="I1320" s="210"/>
      <c r="J1320" s="206"/>
      <c r="K1320" s="206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193</v>
      </c>
      <c r="AU1320" s="215" t="s">
        <v>84</v>
      </c>
      <c r="AV1320" s="13" t="s">
        <v>82</v>
      </c>
      <c r="AW1320" s="13" t="s">
        <v>31</v>
      </c>
      <c r="AX1320" s="13" t="s">
        <v>75</v>
      </c>
      <c r="AY1320" s="215" t="s">
        <v>184</v>
      </c>
    </row>
    <row r="1321" spans="1:65" s="13" customFormat="1" ht="11.25">
      <c r="B1321" s="205"/>
      <c r="C1321" s="206"/>
      <c r="D1321" s="207" t="s">
        <v>193</v>
      </c>
      <c r="E1321" s="208" t="s">
        <v>1</v>
      </c>
      <c r="F1321" s="209" t="s">
        <v>1258</v>
      </c>
      <c r="G1321" s="206"/>
      <c r="H1321" s="208" t="s">
        <v>1</v>
      </c>
      <c r="I1321" s="210"/>
      <c r="J1321" s="206"/>
      <c r="K1321" s="206"/>
      <c r="L1321" s="211"/>
      <c r="M1321" s="212"/>
      <c r="N1321" s="213"/>
      <c r="O1321" s="213"/>
      <c r="P1321" s="213"/>
      <c r="Q1321" s="213"/>
      <c r="R1321" s="213"/>
      <c r="S1321" s="213"/>
      <c r="T1321" s="214"/>
      <c r="AT1321" s="215" t="s">
        <v>193</v>
      </c>
      <c r="AU1321" s="215" t="s">
        <v>84</v>
      </c>
      <c r="AV1321" s="13" t="s">
        <v>82</v>
      </c>
      <c r="AW1321" s="13" t="s">
        <v>31</v>
      </c>
      <c r="AX1321" s="13" t="s">
        <v>75</v>
      </c>
      <c r="AY1321" s="215" t="s">
        <v>184</v>
      </c>
    </row>
    <row r="1322" spans="1:65" s="14" customFormat="1" ht="11.25">
      <c r="B1322" s="216"/>
      <c r="C1322" s="217"/>
      <c r="D1322" s="207" t="s">
        <v>193</v>
      </c>
      <c r="E1322" s="218" t="s">
        <v>1</v>
      </c>
      <c r="F1322" s="219" t="s">
        <v>1198</v>
      </c>
      <c r="G1322" s="217"/>
      <c r="H1322" s="220">
        <v>31.2</v>
      </c>
      <c r="I1322" s="221"/>
      <c r="J1322" s="217"/>
      <c r="K1322" s="217"/>
      <c r="L1322" s="222"/>
      <c r="M1322" s="223"/>
      <c r="N1322" s="224"/>
      <c r="O1322" s="224"/>
      <c r="P1322" s="224"/>
      <c r="Q1322" s="224"/>
      <c r="R1322" s="224"/>
      <c r="S1322" s="224"/>
      <c r="T1322" s="225"/>
      <c r="AT1322" s="226" t="s">
        <v>193</v>
      </c>
      <c r="AU1322" s="226" t="s">
        <v>84</v>
      </c>
      <c r="AV1322" s="14" t="s">
        <v>84</v>
      </c>
      <c r="AW1322" s="14" t="s">
        <v>31</v>
      </c>
      <c r="AX1322" s="14" t="s">
        <v>75</v>
      </c>
      <c r="AY1322" s="226" t="s">
        <v>184</v>
      </c>
    </row>
    <row r="1323" spans="1:65" s="14" customFormat="1" ht="11.25">
      <c r="B1323" s="216"/>
      <c r="C1323" s="217"/>
      <c r="D1323" s="207" t="s">
        <v>193</v>
      </c>
      <c r="E1323" s="218" t="s">
        <v>1</v>
      </c>
      <c r="F1323" s="219" t="s">
        <v>1199</v>
      </c>
      <c r="G1323" s="217"/>
      <c r="H1323" s="220">
        <v>14.7</v>
      </c>
      <c r="I1323" s="221"/>
      <c r="J1323" s="217"/>
      <c r="K1323" s="217"/>
      <c r="L1323" s="222"/>
      <c r="M1323" s="223"/>
      <c r="N1323" s="224"/>
      <c r="O1323" s="224"/>
      <c r="P1323" s="224"/>
      <c r="Q1323" s="224"/>
      <c r="R1323" s="224"/>
      <c r="S1323" s="224"/>
      <c r="T1323" s="225"/>
      <c r="AT1323" s="226" t="s">
        <v>193</v>
      </c>
      <c r="AU1323" s="226" t="s">
        <v>84</v>
      </c>
      <c r="AV1323" s="14" t="s">
        <v>84</v>
      </c>
      <c r="AW1323" s="14" t="s">
        <v>31</v>
      </c>
      <c r="AX1323" s="14" t="s">
        <v>75</v>
      </c>
      <c r="AY1323" s="226" t="s">
        <v>184</v>
      </c>
    </row>
    <row r="1324" spans="1:65" s="14" customFormat="1" ht="11.25">
      <c r="B1324" s="216"/>
      <c r="C1324" s="217"/>
      <c r="D1324" s="207" t="s">
        <v>193</v>
      </c>
      <c r="E1324" s="218" t="s">
        <v>1</v>
      </c>
      <c r="F1324" s="219" t="s">
        <v>1200</v>
      </c>
      <c r="G1324" s="217"/>
      <c r="H1324" s="220">
        <v>13.3</v>
      </c>
      <c r="I1324" s="221"/>
      <c r="J1324" s="217"/>
      <c r="K1324" s="217"/>
      <c r="L1324" s="222"/>
      <c r="M1324" s="223"/>
      <c r="N1324" s="224"/>
      <c r="O1324" s="224"/>
      <c r="P1324" s="224"/>
      <c r="Q1324" s="224"/>
      <c r="R1324" s="224"/>
      <c r="S1324" s="224"/>
      <c r="T1324" s="225"/>
      <c r="AT1324" s="226" t="s">
        <v>193</v>
      </c>
      <c r="AU1324" s="226" t="s">
        <v>84</v>
      </c>
      <c r="AV1324" s="14" t="s">
        <v>84</v>
      </c>
      <c r="AW1324" s="14" t="s">
        <v>31</v>
      </c>
      <c r="AX1324" s="14" t="s">
        <v>75</v>
      </c>
      <c r="AY1324" s="226" t="s">
        <v>184</v>
      </c>
    </row>
    <row r="1325" spans="1:65" s="14" customFormat="1" ht="11.25">
      <c r="B1325" s="216"/>
      <c r="C1325" s="217"/>
      <c r="D1325" s="207" t="s">
        <v>193</v>
      </c>
      <c r="E1325" s="218" t="s">
        <v>1</v>
      </c>
      <c r="F1325" s="219" t="s">
        <v>1100</v>
      </c>
      <c r="G1325" s="217"/>
      <c r="H1325" s="220">
        <v>27.3</v>
      </c>
      <c r="I1325" s="221"/>
      <c r="J1325" s="217"/>
      <c r="K1325" s="217"/>
      <c r="L1325" s="222"/>
      <c r="M1325" s="223"/>
      <c r="N1325" s="224"/>
      <c r="O1325" s="224"/>
      <c r="P1325" s="224"/>
      <c r="Q1325" s="224"/>
      <c r="R1325" s="224"/>
      <c r="S1325" s="224"/>
      <c r="T1325" s="225"/>
      <c r="AT1325" s="226" t="s">
        <v>193</v>
      </c>
      <c r="AU1325" s="226" t="s">
        <v>84</v>
      </c>
      <c r="AV1325" s="14" t="s">
        <v>84</v>
      </c>
      <c r="AW1325" s="14" t="s">
        <v>31</v>
      </c>
      <c r="AX1325" s="14" t="s">
        <v>75</v>
      </c>
      <c r="AY1325" s="226" t="s">
        <v>184</v>
      </c>
    </row>
    <row r="1326" spans="1:65" s="14" customFormat="1" ht="11.25">
      <c r="B1326" s="216"/>
      <c r="C1326" s="217"/>
      <c r="D1326" s="207" t="s">
        <v>193</v>
      </c>
      <c r="E1326" s="218" t="s">
        <v>1</v>
      </c>
      <c r="F1326" s="219" t="s">
        <v>1201</v>
      </c>
      <c r="G1326" s="217"/>
      <c r="H1326" s="220">
        <v>3.9</v>
      </c>
      <c r="I1326" s="221"/>
      <c r="J1326" s="217"/>
      <c r="K1326" s="217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193</v>
      </c>
      <c r="AU1326" s="226" t="s">
        <v>84</v>
      </c>
      <c r="AV1326" s="14" t="s">
        <v>84</v>
      </c>
      <c r="AW1326" s="14" t="s">
        <v>31</v>
      </c>
      <c r="AX1326" s="14" t="s">
        <v>75</v>
      </c>
      <c r="AY1326" s="226" t="s">
        <v>184</v>
      </c>
    </row>
    <row r="1327" spans="1:65" s="14" customFormat="1" ht="11.25">
      <c r="B1327" s="216"/>
      <c r="C1327" s="217"/>
      <c r="D1327" s="207" t="s">
        <v>193</v>
      </c>
      <c r="E1327" s="218" t="s">
        <v>1</v>
      </c>
      <c r="F1327" s="219" t="s">
        <v>1102</v>
      </c>
      <c r="G1327" s="217"/>
      <c r="H1327" s="220">
        <v>20.2</v>
      </c>
      <c r="I1327" s="221"/>
      <c r="J1327" s="217"/>
      <c r="K1327" s="217"/>
      <c r="L1327" s="222"/>
      <c r="M1327" s="223"/>
      <c r="N1327" s="224"/>
      <c r="O1327" s="224"/>
      <c r="P1327" s="224"/>
      <c r="Q1327" s="224"/>
      <c r="R1327" s="224"/>
      <c r="S1327" s="224"/>
      <c r="T1327" s="225"/>
      <c r="AT1327" s="226" t="s">
        <v>193</v>
      </c>
      <c r="AU1327" s="226" t="s">
        <v>84</v>
      </c>
      <c r="AV1327" s="14" t="s">
        <v>84</v>
      </c>
      <c r="AW1327" s="14" t="s">
        <v>31</v>
      </c>
      <c r="AX1327" s="14" t="s">
        <v>75</v>
      </c>
      <c r="AY1327" s="226" t="s">
        <v>184</v>
      </c>
    </row>
    <row r="1328" spans="1:65" s="14" customFormat="1" ht="11.25">
      <c r="B1328" s="216"/>
      <c r="C1328" s="217"/>
      <c r="D1328" s="207" t="s">
        <v>193</v>
      </c>
      <c r="E1328" s="218" t="s">
        <v>1</v>
      </c>
      <c r="F1328" s="219" t="s">
        <v>1202</v>
      </c>
      <c r="G1328" s="217"/>
      <c r="H1328" s="220">
        <v>3.4</v>
      </c>
      <c r="I1328" s="221"/>
      <c r="J1328" s="217"/>
      <c r="K1328" s="217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193</v>
      </c>
      <c r="AU1328" s="226" t="s">
        <v>84</v>
      </c>
      <c r="AV1328" s="14" t="s">
        <v>84</v>
      </c>
      <c r="AW1328" s="14" t="s">
        <v>31</v>
      </c>
      <c r="AX1328" s="14" t="s">
        <v>75</v>
      </c>
      <c r="AY1328" s="226" t="s">
        <v>184</v>
      </c>
    </row>
    <row r="1329" spans="2:51" s="14" customFormat="1" ht="11.25">
      <c r="B1329" s="216"/>
      <c r="C1329" s="217"/>
      <c r="D1329" s="207" t="s">
        <v>193</v>
      </c>
      <c r="E1329" s="218" t="s">
        <v>1</v>
      </c>
      <c r="F1329" s="219" t="s">
        <v>1104</v>
      </c>
      <c r="G1329" s="217"/>
      <c r="H1329" s="220">
        <v>23.8</v>
      </c>
      <c r="I1329" s="221"/>
      <c r="J1329" s="217"/>
      <c r="K1329" s="217"/>
      <c r="L1329" s="222"/>
      <c r="M1329" s="223"/>
      <c r="N1329" s="224"/>
      <c r="O1329" s="224"/>
      <c r="P1329" s="224"/>
      <c r="Q1329" s="224"/>
      <c r="R1329" s="224"/>
      <c r="S1329" s="224"/>
      <c r="T1329" s="225"/>
      <c r="AT1329" s="226" t="s">
        <v>193</v>
      </c>
      <c r="AU1329" s="226" t="s">
        <v>84</v>
      </c>
      <c r="AV1329" s="14" t="s">
        <v>84</v>
      </c>
      <c r="AW1329" s="14" t="s">
        <v>31</v>
      </c>
      <c r="AX1329" s="14" t="s">
        <v>75</v>
      </c>
      <c r="AY1329" s="226" t="s">
        <v>184</v>
      </c>
    </row>
    <row r="1330" spans="2:51" s="14" customFormat="1" ht="11.25">
      <c r="B1330" s="216"/>
      <c r="C1330" s="217"/>
      <c r="D1330" s="207" t="s">
        <v>193</v>
      </c>
      <c r="E1330" s="218" t="s">
        <v>1</v>
      </c>
      <c r="F1330" s="219" t="s">
        <v>1203</v>
      </c>
      <c r="G1330" s="217"/>
      <c r="H1330" s="220">
        <v>3.8</v>
      </c>
      <c r="I1330" s="221"/>
      <c r="J1330" s="217"/>
      <c r="K1330" s="217"/>
      <c r="L1330" s="222"/>
      <c r="M1330" s="223"/>
      <c r="N1330" s="224"/>
      <c r="O1330" s="224"/>
      <c r="P1330" s="224"/>
      <c r="Q1330" s="224"/>
      <c r="R1330" s="224"/>
      <c r="S1330" s="224"/>
      <c r="T1330" s="225"/>
      <c r="AT1330" s="226" t="s">
        <v>193</v>
      </c>
      <c r="AU1330" s="226" t="s">
        <v>84</v>
      </c>
      <c r="AV1330" s="14" t="s">
        <v>84</v>
      </c>
      <c r="AW1330" s="14" t="s">
        <v>31</v>
      </c>
      <c r="AX1330" s="14" t="s">
        <v>75</v>
      </c>
      <c r="AY1330" s="226" t="s">
        <v>184</v>
      </c>
    </row>
    <row r="1331" spans="2:51" s="14" customFormat="1" ht="11.25">
      <c r="B1331" s="216"/>
      <c r="C1331" s="217"/>
      <c r="D1331" s="207" t="s">
        <v>193</v>
      </c>
      <c r="E1331" s="218" t="s">
        <v>1</v>
      </c>
      <c r="F1331" s="219" t="s">
        <v>1106</v>
      </c>
      <c r="G1331" s="217"/>
      <c r="H1331" s="220">
        <v>28.8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193</v>
      </c>
      <c r="AU1331" s="226" t="s">
        <v>84</v>
      </c>
      <c r="AV1331" s="14" t="s">
        <v>84</v>
      </c>
      <c r="AW1331" s="14" t="s">
        <v>31</v>
      </c>
      <c r="AX1331" s="14" t="s">
        <v>75</v>
      </c>
      <c r="AY1331" s="226" t="s">
        <v>184</v>
      </c>
    </row>
    <row r="1332" spans="2:51" s="14" customFormat="1" ht="11.25">
      <c r="B1332" s="216"/>
      <c r="C1332" s="217"/>
      <c r="D1332" s="207" t="s">
        <v>193</v>
      </c>
      <c r="E1332" s="218" t="s">
        <v>1</v>
      </c>
      <c r="F1332" s="219" t="s">
        <v>1204</v>
      </c>
      <c r="G1332" s="217"/>
      <c r="H1332" s="220">
        <v>3.8</v>
      </c>
      <c r="I1332" s="221"/>
      <c r="J1332" s="217"/>
      <c r="K1332" s="217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193</v>
      </c>
      <c r="AU1332" s="226" t="s">
        <v>84</v>
      </c>
      <c r="AV1332" s="14" t="s">
        <v>84</v>
      </c>
      <c r="AW1332" s="14" t="s">
        <v>31</v>
      </c>
      <c r="AX1332" s="14" t="s">
        <v>75</v>
      </c>
      <c r="AY1332" s="226" t="s">
        <v>184</v>
      </c>
    </row>
    <row r="1333" spans="2:51" s="14" customFormat="1" ht="11.25">
      <c r="B1333" s="216"/>
      <c r="C1333" s="217"/>
      <c r="D1333" s="207" t="s">
        <v>193</v>
      </c>
      <c r="E1333" s="218" t="s">
        <v>1</v>
      </c>
      <c r="F1333" s="219" t="s">
        <v>1112</v>
      </c>
      <c r="G1333" s="217"/>
      <c r="H1333" s="220">
        <v>28.8</v>
      </c>
      <c r="I1333" s="221"/>
      <c r="J1333" s="217"/>
      <c r="K1333" s="217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193</v>
      </c>
      <c r="AU1333" s="226" t="s">
        <v>84</v>
      </c>
      <c r="AV1333" s="14" t="s">
        <v>84</v>
      </c>
      <c r="AW1333" s="14" t="s">
        <v>31</v>
      </c>
      <c r="AX1333" s="14" t="s">
        <v>75</v>
      </c>
      <c r="AY1333" s="226" t="s">
        <v>184</v>
      </c>
    </row>
    <row r="1334" spans="2:51" s="14" customFormat="1" ht="11.25">
      <c r="B1334" s="216"/>
      <c r="C1334" s="217"/>
      <c r="D1334" s="207" t="s">
        <v>193</v>
      </c>
      <c r="E1334" s="218" t="s">
        <v>1</v>
      </c>
      <c r="F1334" s="219" t="s">
        <v>1205</v>
      </c>
      <c r="G1334" s="217"/>
      <c r="H1334" s="220">
        <v>3.4</v>
      </c>
      <c r="I1334" s="221"/>
      <c r="J1334" s="217"/>
      <c r="K1334" s="217"/>
      <c r="L1334" s="222"/>
      <c r="M1334" s="223"/>
      <c r="N1334" s="224"/>
      <c r="O1334" s="224"/>
      <c r="P1334" s="224"/>
      <c r="Q1334" s="224"/>
      <c r="R1334" s="224"/>
      <c r="S1334" s="224"/>
      <c r="T1334" s="225"/>
      <c r="AT1334" s="226" t="s">
        <v>193</v>
      </c>
      <c r="AU1334" s="226" t="s">
        <v>84</v>
      </c>
      <c r="AV1334" s="14" t="s">
        <v>84</v>
      </c>
      <c r="AW1334" s="14" t="s">
        <v>31</v>
      </c>
      <c r="AX1334" s="14" t="s">
        <v>75</v>
      </c>
      <c r="AY1334" s="226" t="s">
        <v>184</v>
      </c>
    </row>
    <row r="1335" spans="2:51" s="14" customFormat="1" ht="11.25">
      <c r="B1335" s="216"/>
      <c r="C1335" s="217"/>
      <c r="D1335" s="207" t="s">
        <v>193</v>
      </c>
      <c r="E1335" s="218" t="s">
        <v>1</v>
      </c>
      <c r="F1335" s="219" t="s">
        <v>1114</v>
      </c>
      <c r="G1335" s="217"/>
      <c r="H1335" s="220">
        <v>23.9</v>
      </c>
      <c r="I1335" s="221"/>
      <c r="J1335" s="217"/>
      <c r="K1335" s="217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193</v>
      </c>
      <c r="AU1335" s="226" t="s">
        <v>84</v>
      </c>
      <c r="AV1335" s="14" t="s">
        <v>84</v>
      </c>
      <c r="AW1335" s="14" t="s">
        <v>31</v>
      </c>
      <c r="AX1335" s="14" t="s">
        <v>75</v>
      </c>
      <c r="AY1335" s="226" t="s">
        <v>184</v>
      </c>
    </row>
    <row r="1336" spans="2:51" s="14" customFormat="1" ht="11.25">
      <c r="B1336" s="216"/>
      <c r="C1336" s="217"/>
      <c r="D1336" s="207" t="s">
        <v>193</v>
      </c>
      <c r="E1336" s="218" t="s">
        <v>1</v>
      </c>
      <c r="F1336" s="219" t="s">
        <v>1206</v>
      </c>
      <c r="G1336" s="217"/>
      <c r="H1336" s="220">
        <v>3.6</v>
      </c>
      <c r="I1336" s="221"/>
      <c r="J1336" s="217"/>
      <c r="K1336" s="217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193</v>
      </c>
      <c r="AU1336" s="226" t="s">
        <v>84</v>
      </c>
      <c r="AV1336" s="14" t="s">
        <v>84</v>
      </c>
      <c r="AW1336" s="14" t="s">
        <v>31</v>
      </c>
      <c r="AX1336" s="14" t="s">
        <v>75</v>
      </c>
      <c r="AY1336" s="226" t="s">
        <v>184</v>
      </c>
    </row>
    <row r="1337" spans="2:51" s="14" customFormat="1" ht="11.25">
      <c r="B1337" s="216"/>
      <c r="C1337" s="217"/>
      <c r="D1337" s="207" t="s">
        <v>193</v>
      </c>
      <c r="E1337" s="218" t="s">
        <v>1</v>
      </c>
      <c r="F1337" s="219" t="s">
        <v>1116</v>
      </c>
      <c r="G1337" s="217"/>
      <c r="H1337" s="220">
        <v>23.9</v>
      </c>
      <c r="I1337" s="221"/>
      <c r="J1337" s="217"/>
      <c r="K1337" s="217"/>
      <c r="L1337" s="222"/>
      <c r="M1337" s="223"/>
      <c r="N1337" s="224"/>
      <c r="O1337" s="224"/>
      <c r="P1337" s="224"/>
      <c r="Q1337" s="224"/>
      <c r="R1337" s="224"/>
      <c r="S1337" s="224"/>
      <c r="T1337" s="225"/>
      <c r="AT1337" s="226" t="s">
        <v>193</v>
      </c>
      <c r="AU1337" s="226" t="s">
        <v>84</v>
      </c>
      <c r="AV1337" s="14" t="s">
        <v>84</v>
      </c>
      <c r="AW1337" s="14" t="s">
        <v>31</v>
      </c>
      <c r="AX1337" s="14" t="s">
        <v>75</v>
      </c>
      <c r="AY1337" s="226" t="s">
        <v>184</v>
      </c>
    </row>
    <row r="1338" spans="2:51" s="14" customFormat="1" ht="11.25">
      <c r="B1338" s="216"/>
      <c r="C1338" s="217"/>
      <c r="D1338" s="207" t="s">
        <v>193</v>
      </c>
      <c r="E1338" s="218" t="s">
        <v>1</v>
      </c>
      <c r="F1338" s="219" t="s">
        <v>1207</v>
      </c>
      <c r="G1338" s="217"/>
      <c r="H1338" s="220">
        <v>25.6</v>
      </c>
      <c r="I1338" s="221"/>
      <c r="J1338" s="217"/>
      <c r="K1338" s="217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193</v>
      </c>
      <c r="AU1338" s="226" t="s">
        <v>84</v>
      </c>
      <c r="AV1338" s="14" t="s">
        <v>84</v>
      </c>
      <c r="AW1338" s="14" t="s">
        <v>31</v>
      </c>
      <c r="AX1338" s="14" t="s">
        <v>75</v>
      </c>
      <c r="AY1338" s="226" t="s">
        <v>184</v>
      </c>
    </row>
    <row r="1339" spans="2:51" s="14" customFormat="1" ht="11.25">
      <c r="B1339" s="216"/>
      <c r="C1339" s="217"/>
      <c r="D1339" s="207" t="s">
        <v>193</v>
      </c>
      <c r="E1339" s="218" t="s">
        <v>1</v>
      </c>
      <c r="F1339" s="219" t="s">
        <v>1208</v>
      </c>
      <c r="G1339" s="217"/>
      <c r="H1339" s="220">
        <v>25.9</v>
      </c>
      <c r="I1339" s="221"/>
      <c r="J1339" s="217"/>
      <c r="K1339" s="217"/>
      <c r="L1339" s="222"/>
      <c r="M1339" s="223"/>
      <c r="N1339" s="224"/>
      <c r="O1339" s="224"/>
      <c r="P1339" s="224"/>
      <c r="Q1339" s="224"/>
      <c r="R1339" s="224"/>
      <c r="S1339" s="224"/>
      <c r="T1339" s="225"/>
      <c r="AT1339" s="226" t="s">
        <v>193</v>
      </c>
      <c r="AU1339" s="226" t="s">
        <v>84</v>
      </c>
      <c r="AV1339" s="14" t="s">
        <v>84</v>
      </c>
      <c r="AW1339" s="14" t="s">
        <v>31</v>
      </c>
      <c r="AX1339" s="14" t="s">
        <v>75</v>
      </c>
      <c r="AY1339" s="226" t="s">
        <v>184</v>
      </c>
    </row>
    <row r="1340" spans="2:51" s="14" customFormat="1" ht="11.25">
      <c r="B1340" s="216"/>
      <c r="C1340" s="217"/>
      <c r="D1340" s="207" t="s">
        <v>193</v>
      </c>
      <c r="E1340" s="218" t="s">
        <v>1</v>
      </c>
      <c r="F1340" s="219" t="s">
        <v>1209</v>
      </c>
      <c r="G1340" s="217"/>
      <c r="H1340" s="220">
        <v>14.6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193</v>
      </c>
      <c r="AU1340" s="226" t="s">
        <v>84</v>
      </c>
      <c r="AV1340" s="14" t="s">
        <v>84</v>
      </c>
      <c r="AW1340" s="14" t="s">
        <v>31</v>
      </c>
      <c r="AX1340" s="14" t="s">
        <v>75</v>
      </c>
      <c r="AY1340" s="226" t="s">
        <v>184</v>
      </c>
    </row>
    <row r="1341" spans="2:51" s="14" customFormat="1" ht="11.25">
      <c r="B1341" s="216"/>
      <c r="C1341" s="217"/>
      <c r="D1341" s="207" t="s">
        <v>193</v>
      </c>
      <c r="E1341" s="218" t="s">
        <v>1</v>
      </c>
      <c r="F1341" s="219" t="s">
        <v>1210</v>
      </c>
      <c r="G1341" s="217"/>
      <c r="H1341" s="220">
        <v>13.3</v>
      </c>
      <c r="I1341" s="221"/>
      <c r="J1341" s="217"/>
      <c r="K1341" s="217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193</v>
      </c>
      <c r="AU1341" s="226" t="s">
        <v>84</v>
      </c>
      <c r="AV1341" s="14" t="s">
        <v>84</v>
      </c>
      <c r="AW1341" s="14" t="s">
        <v>31</v>
      </c>
      <c r="AX1341" s="14" t="s">
        <v>75</v>
      </c>
      <c r="AY1341" s="226" t="s">
        <v>184</v>
      </c>
    </row>
    <row r="1342" spans="2:51" s="13" customFormat="1" ht="11.25">
      <c r="B1342" s="205"/>
      <c r="C1342" s="206"/>
      <c r="D1342" s="207" t="s">
        <v>193</v>
      </c>
      <c r="E1342" s="208" t="s">
        <v>1</v>
      </c>
      <c r="F1342" s="209" t="s">
        <v>195</v>
      </c>
      <c r="G1342" s="206"/>
      <c r="H1342" s="208" t="s">
        <v>1</v>
      </c>
      <c r="I1342" s="210"/>
      <c r="J1342" s="206"/>
      <c r="K1342" s="206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193</v>
      </c>
      <c r="AU1342" s="215" t="s">
        <v>84</v>
      </c>
      <c r="AV1342" s="13" t="s">
        <v>82</v>
      </c>
      <c r="AW1342" s="13" t="s">
        <v>31</v>
      </c>
      <c r="AX1342" s="13" t="s">
        <v>75</v>
      </c>
      <c r="AY1342" s="215" t="s">
        <v>184</v>
      </c>
    </row>
    <row r="1343" spans="2:51" s="13" customFormat="1" ht="11.25">
      <c r="B1343" s="205"/>
      <c r="C1343" s="206"/>
      <c r="D1343" s="207" t="s">
        <v>193</v>
      </c>
      <c r="E1343" s="208" t="s">
        <v>1</v>
      </c>
      <c r="F1343" s="209" t="s">
        <v>1259</v>
      </c>
      <c r="G1343" s="206"/>
      <c r="H1343" s="208" t="s">
        <v>1</v>
      </c>
      <c r="I1343" s="210"/>
      <c r="J1343" s="206"/>
      <c r="K1343" s="206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193</v>
      </c>
      <c r="AU1343" s="215" t="s">
        <v>84</v>
      </c>
      <c r="AV1343" s="13" t="s">
        <v>82</v>
      </c>
      <c r="AW1343" s="13" t="s">
        <v>31</v>
      </c>
      <c r="AX1343" s="13" t="s">
        <v>75</v>
      </c>
      <c r="AY1343" s="215" t="s">
        <v>184</v>
      </c>
    </row>
    <row r="1344" spans="2:51" s="14" customFormat="1" ht="11.25">
      <c r="B1344" s="216"/>
      <c r="C1344" s="217"/>
      <c r="D1344" s="207" t="s">
        <v>193</v>
      </c>
      <c r="E1344" s="218" t="s">
        <v>1</v>
      </c>
      <c r="F1344" s="219" t="s">
        <v>727</v>
      </c>
      <c r="G1344" s="217"/>
      <c r="H1344" s="220">
        <v>4.9000000000000004</v>
      </c>
      <c r="I1344" s="221"/>
      <c r="J1344" s="217"/>
      <c r="K1344" s="217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193</v>
      </c>
      <c r="AU1344" s="226" t="s">
        <v>84</v>
      </c>
      <c r="AV1344" s="14" t="s">
        <v>84</v>
      </c>
      <c r="AW1344" s="14" t="s">
        <v>31</v>
      </c>
      <c r="AX1344" s="14" t="s">
        <v>75</v>
      </c>
      <c r="AY1344" s="226" t="s">
        <v>184</v>
      </c>
    </row>
    <row r="1345" spans="2:51" s="14" customFormat="1" ht="11.25">
      <c r="B1345" s="216"/>
      <c r="C1345" s="217"/>
      <c r="D1345" s="207" t="s">
        <v>193</v>
      </c>
      <c r="E1345" s="218" t="s">
        <v>1</v>
      </c>
      <c r="F1345" s="219" t="s">
        <v>976</v>
      </c>
      <c r="G1345" s="217"/>
      <c r="H1345" s="220">
        <v>4.0999999999999996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193</v>
      </c>
      <c r="AU1345" s="226" t="s">
        <v>84</v>
      </c>
      <c r="AV1345" s="14" t="s">
        <v>84</v>
      </c>
      <c r="AW1345" s="14" t="s">
        <v>31</v>
      </c>
      <c r="AX1345" s="14" t="s">
        <v>75</v>
      </c>
      <c r="AY1345" s="226" t="s">
        <v>184</v>
      </c>
    </row>
    <row r="1346" spans="2:51" s="14" customFormat="1" ht="11.25">
      <c r="B1346" s="216"/>
      <c r="C1346" s="217"/>
      <c r="D1346" s="207" t="s">
        <v>193</v>
      </c>
      <c r="E1346" s="218" t="s">
        <v>1</v>
      </c>
      <c r="F1346" s="219" t="s">
        <v>977</v>
      </c>
      <c r="G1346" s="217"/>
      <c r="H1346" s="220">
        <v>4.0999999999999996</v>
      </c>
      <c r="I1346" s="221"/>
      <c r="J1346" s="217"/>
      <c r="K1346" s="217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193</v>
      </c>
      <c r="AU1346" s="226" t="s">
        <v>84</v>
      </c>
      <c r="AV1346" s="14" t="s">
        <v>84</v>
      </c>
      <c r="AW1346" s="14" t="s">
        <v>31</v>
      </c>
      <c r="AX1346" s="14" t="s">
        <v>75</v>
      </c>
      <c r="AY1346" s="226" t="s">
        <v>184</v>
      </c>
    </row>
    <row r="1347" spans="2:51" s="14" customFormat="1" ht="11.25">
      <c r="B1347" s="216"/>
      <c r="C1347" s="217"/>
      <c r="D1347" s="207" t="s">
        <v>193</v>
      </c>
      <c r="E1347" s="218" t="s">
        <v>1</v>
      </c>
      <c r="F1347" s="219" t="s">
        <v>329</v>
      </c>
      <c r="G1347" s="217"/>
      <c r="H1347" s="220">
        <v>1.8</v>
      </c>
      <c r="I1347" s="221"/>
      <c r="J1347" s="217"/>
      <c r="K1347" s="217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193</v>
      </c>
      <c r="AU1347" s="226" t="s">
        <v>84</v>
      </c>
      <c r="AV1347" s="14" t="s">
        <v>84</v>
      </c>
      <c r="AW1347" s="14" t="s">
        <v>31</v>
      </c>
      <c r="AX1347" s="14" t="s">
        <v>75</v>
      </c>
      <c r="AY1347" s="226" t="s">
        <v>184</v>
      </c>
    </row>
    <row r="1348" spans="2:51" s="14" customFormat="1" ht="11.25">
      <c r="B1348" s="216"/>
      <c r="C1348" s="217"/>
      <c r="D1348" s="207" t="s">
        <v>193</v>
      </c>
      <c r="E1348" s="218" t="s">
        <v>1</v>
      </c>
      <c r="F1348" s="219" t="s">
        <v>1216</v>
      </c>
      <c r="G1348" s="217"/>
      <c r="H1348" s="220">
        <v>2.6</v>
      </c>
      <c r="I1348" s="221"/>
      <c r="J1348" s="217"/>
      <c r="K1348" s="217"/>
      <c r="L1348" s="222"/>
      <c r="M1348" s="223"/>
      <c r="N1348" s="224"/>
      <c r="O1348" s="224"/>
      <c r="P1348" s="224"/>
      <c r="Q1348" s="224"/>
      <c r="R1348" s="224"/>
      <c r="S1348" s="224"/>
      <c r="T1348" s="225"/>
      <c r="AT1348" s="226" t="s">
        <v>193</v>
      </c>
      <c r="AU1348" s="226" t="s">
        <v>84</v>
      </c>
      <c r="AV1348" s="14" t="s">
        <v>84</v>
      </c>
      <c r="AW1348" s="14" t="s">
        <v>31</v>
      </c>
      <c r="AX1348" s="14" t="s">
        <v>75</v>
      </c>
      <c r="AY1348" s="226" t="s">
        <v>184</v>
      </c>
    </row>
    <row r="1349" spans="2:51" s="14" customFormat="1" ht="11.25">
      <c r="B1349" s="216"/>
      <c r="C1349" s="217"/>
      <c r="D1349" s="207" t="s">
        <v>193</v>
      </c>
      <c r="E1349" s="218" t="s">
        <v>1</v>
      </c>
      <c r="F1349" s="219" t="s">
        <v>979</v>
      </c>
      <c r="G1349" s="217"/>
      <c r="H1349" s="220">
        <v>3.7</v>
      </c>
      <c r="I1349" s="221"/>
      <c r="J1349" s="217"/>
      <c r="K1349" s="217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193</v>
      </c>
      <c r="AU1349" s="226" t="s">
        <v>84</v>
      </c>
      <c r="AV1349" s="14" t="s">
        <v>84</v>
      </c>
      <c r="AW1349" s="14" t="s">
        <v>31</v>
      </c>
      <c r="AX1349" s="14" t="s">
        <v>75</v>
      </c>
      <c r="AY1349" s="226" t="s">
        <v>184</v>
      </c>
    </row>
    <row r="1350" spans="2:51" s="14" customFormat="1" ht="11.25">
      <c r="B1350" s="216"/>
      <c r="C1350" s="217"/>
      <c r="D1350" s="207" t="s">
        <v>193</v>
      </c>
      <c r="E1350" s="218" t="s">
        <v>1</v>
      </c>
      <c r="F1350" s="219" t="s">
        <v>980</v>
      </c>
      <c r="G1350" s="217"/>
      <c r="H1350" s="220">
        <v>3.2</v>
      </c>
      <c r="I1350" s="221"/>
      <c r="J1350" s="217"/>
      <c r="K1350" s="217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193</v>
      </c>
      <c r="AU1350" s="226" t="s">
        <v>84</v>
      </c>
      <c r="AV1350" s="14" t="s">
        <v>84</v>
      </c>
      <c r="AW1350" s="14" t="s">
        <v>31</v>
      </c>
      <c r="AX1350" s="14" t="s">
        <v>75</v>
      </c>
      <c r="AY1350" s="226" t="s">
        <v>184</v>
      </c>
    </row>
    <row r="1351" spans="2:51" s="14" customFormat="1" ht="11.25">
      <c r="B1351" s="216"/>
      <c r="C1351" s="217"/>
      <c r="D1351" s="207" t="s">
        <v>193</v>
      </c>
      <c r="E1351" s="218" t="s">
        <v>1</v>
      </c>
      <c r="F1351" s="219" t="s">
        <v>981</v>
      </c>
      <c r="G1351" s="217"/>
      <c r="H1351" s="220">
        <v>4</v>
      </c>
      <c r="I1351" s="221"/>
      <c r="J1351" s="217"/>
      <c r="K1351" s="217"/>
      <c r="L1351" s="222"/>
      <c r="M1351" s="223"/>
      <c r="N1351" s="224"/>
      <c r="O1351" s="224"/>
      <c r="P1351" s="224"/>
      <c r="Q1351" s="224"/>
      <c r="R1351" s="224"/>
      <c r="S1351" s="224"/>
      <c r="T1351" s="225"/>
      <c r="AT1351" s="226" t="s">
        <v>193</v>
      </c>
      <c r="AU1351" s="226" t="s">
        <v>84</v>
      </c>
      <c r="AV1351" s="14" t="s">
        <v>84</v>
      </c>
      <c r="AW1351" s="14" t="s">
        <v>31</v>
      </c>
      <c r="AX1351" s="14" t="s">
        <v>75</v>
      </c>
      <c r="AY1351" s="226" t="s">
        <v>184</v>
      </c>
    </row>
    <row r="1352" spans="2:51" s="14" customFormat="1" ht="11.25">
      <c r="B1352" s="216"/>
      <c r="C1352" s="217"/>
      <c r="D1352" s="207" t="s">
        <v>193</v>
      </c>
      <c r="E1352" s="218" t="s">
        <v>1</v>
      </c>
      <c r="F1352" s="219" t="s">
        <v>988</v>
      </c>
      <c r="G1352" s="217"/>
      <c r="H1352" s="220">
        <v>10.4</v>
      </c>
      <c r="I1352" s="221"/>
      <c r="J1352" s="217"/>
      <c r="K1352" s="217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193</v>
      </c>
      <c r="AU1352" s="226" t="s">
        <v>84</v>
      </c>
      <c r="AV1352" s="14" t="s">
        <v>84</v>
      </c>
      <c r="AW1352" s="14" t="s">
        <v>31</v>
      </c>
      <c r="AX1352" s="14" t="s">
        <v>75</v>
      </c>
      <c r="AY1352" s="226" t="s">
        <v>184</v>
      </c>
    </row>
    <row r="1353" spans="2:51" s="14" customFormat="1" ht="11.25">
      <c r="B1353" s="216"/>
      <c r="C1353" s="217"/>
      <c r="D1353" s="207" t="s">
        <v>193</v>
      </c>
      <c r="E1353" s="218" t="s">
        <v>1</v>
      </c>
      <c r="F1353" s="219" t="s">
        <v>989</v>
      </c>
      <c r="G1353" s="217"/>
      <c r="H1353" s="220">
        <v>10.9</v>
      </c>
      <c r="I1353" s="221"/>
      <c r="J1353" s="217"/>
      <c r="K1353" s="217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193</v>
      </c>
      <c r="AU1353" s="226" t="s">
        <v>84</v>
      </c>
      <c r="AV1353" s="14" t="s">
        <v>84</v>
      </c>
      <c r="AW1353" s="14" t="s">
        <v>31</v>
      </c>
      <c r="AX1353" s="14" t="s">
        <v>75</v>
      </c>
      <c r="AY1353" s="226" t="s">
        <v>184</v>
      </c>
    </row>
    <row r="1354" spans="2:51" s="14" customFormat="1" ht="11.25">
      <c r="B1354" s="216"/>
      <c r="C1354" s="217"/>
      <c r="D1354" s="207" t="s">
        <v>193</v>
      </c>
      <c r="E1354" s="218" t="s">
        <v>1</v>
      </c>
      <c r="F1354" s="219" t="s">
        <v>990</v>
      </c>
      <c r="G1354" s="217"/>
      <c r="H1354" s="220">
        <v>13</v>
      </c>
      <c r="I1354" s="221"/>
      <c r="J1354" s="217"/>
      <c r="K1354" s="217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193</v>
      </c>
      <c r="AU1354" s="226" t="s">
        <v>84</v>
      </c>
      <c r="AV1354" s="14" t="s">
        <v>84</v>
      </c>
      <c r="AW1354" s="14" t="s">
        <v>31</v>
      </c>
      <c r="AX1354" s="14" t="s">
        <v>75</v>
      </c>
      <c r="AY1354" s="226" t="s">
        <v>184</v>
      </c>
    </row>
    <row r="1355" spans="2:51" s="14" customFormat="1" ht="11.25">
      <c r="B1355" s="216"/>
      <c r="C1355" s="217"/>
      <c r="D1355" s="207" t="s">
        <v>193</v>
      </c>
      <c r="E1355" s="218" t="s">
        <v>1</v>
      </c>
      <c r="F1355" s="219" t="s">
        <v>991</v>
      </c>
      <c r="G1355" s="217"/>
      <c r="H1355" s="220">
        <v>13</v>
      </c>
      <c r="I1355" s="221"/>
      <c r="J1355" s="217"/>
      <c r="K1355" s="217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193</v>
      </c>
      <c r="AU1355" s="226" t="s">
        <v>84</v>
      </c>
      <c r="AV1355" s="14" t="s">
        <v>84</v>
      </c>
      <c r="AW1355" s="14" t="s">
        <v>31</v>
      </c>
      <c r="AX1355" s="14" t="s">
        <v>75</v>
      </c>
      <c r="AY1355" s="226" t="s">
        <v>184</v>
      </c>
    </row>
    <row r="1356" spans="2:51" s="14" customFormat="1" ht="11.25">
      <c r="B1356" s="216"/>
      <c r="C1356" s="217"/>
      <c r="D1356" s="207" t="s">
        <v>193</v>
      </c>
      <c r="E1356" s="218" t="s">
        <v>1</v>
      </c>
      <c r="F1356" s="219" t="s">
        <v>982</v>
      </c>
      <c r="G1356" s="217"/>
      <c r="H1356" s="220">
        <v>4</v>
      </c>
      <c r="I1356" s="221"/>
      <c r="J1356" s="217"/>
      <c r="K1356" s="217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193</v>
      </c>
      <c r="AU1356" s="226" t="s">
        <v>84</v>
      </c>
      <c r="AV1356" s="14" t="s">
        <v>84</v>
      </c>
      <c r="AW1356" s="14" t="s">
        <v>31</v>
      </c>
      <c r="AX1356" s="14" t="s">
        <v>75</v>
      </c>
      <c r="AY1356" s="226" t="s">
        <v>184</v>
      </c>
    </row>
    <row r="1357" spans="2:51" s="14" customFormat="1" ht="11.25">
      <c r="B1357" s="216"/>
      <c r="C1357" s="217"/>
      <c r="D1357" s="207" t="s">
        <v>193</v>
      </c>
      <c r="E1357" s="218" t="s">
        <v>1</v>
      </c>
      <c r="F1357" s="219" t="s">
        <v>1225</v>
      </c>
      <c r="G1357" s="217"/>
      <c r="H1357" s="220">
        <v>3.2</v>
      </c>
      <c r="I1357" s="221"/>
      <c r="J1357" s="217"/>
      <c r="K1357" s="217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193</v>
      </c>
      <c r="AU1357" s="226" t="s">
        <v>84</v>
      </c>
      <c r="AV1357" s="14" t="s">
        <v>84</v>
      </c>
      <c r="AW1357" s="14" t="s">
        <v>31</v>
      </c>
      <c r="AX1357" s="14" t="s">
        <v>75</v>
      </c>
      <c r="AY1357" s="226" t="s">
        <v>184</v>
      </c>
    </row>
    <row r="1358" spans="2:51" s="14" customFormat="1" ht="11.25">
      <c r="B1358" s="216"/>
      <c r="C1358" s="217"/>
      <c r="D1358" s="207" t="s">
        <v>193</v>
      </c>
      <c r="E1358" s="218" t="s">
        <v>1</v>
      </c>
      <c r="F1358" s="219" t="s">
        <v>984</v>
      </c>
      <c r="G1358" s="217"/>
      <c r="H1358" s="220">
        <v>3.6</v>
      </c>
      <c r="I1358" s="221"/>
      <c r="J1358" s="217"/>
      <c r="K1358" s="217"/>
      <c r="L1358" s="222"/>
      <c r="M1358" s="223"/>
      <c r="N1358" s="224"/>
      <c r="O1358" s="224"/>
      <c r="P1358" s="224"/>
      <c r="Q1358" s="224"/>
      <c r="R1358" s="224"/>
      <c r="S1358" s="224"/>
      <c r="T1358" s="225"/>
      <c r="AT1358" s="226" t="s">
        <v>193</v>
      </c>
      <c r="AU1358" s="226" t="s">
        <v>84</v>
      </c>
      <c r="AV1358" s="14" t="s">
        <v>84</v>
      </c>
      <c r="AW1358" s="14" t="s">
        <v>31</v>
      </c>
      <c r="AX1358" s="14" t="s">
        <v>75</v>
      </c>
      <c r="AY1358" s="226" t="s">
        <v>184</v>
      </c>
    </row>
    <row r="1359" spans="2:51" s="14" customFormat="1" ht="11.25">
      <c r="B1359" s="216"/>
      <c r="C1359" s="217"/>
      <c r="D1359" s="207" t="s">
        <v>193</v>
      </c>
      <c r="E1359" s="218" t="s">
        <v>1</v>
      </c>
      <c r="F1359" s="219" t="s">
        <v>1227</v>
      </c>
      <c r="G1359" s="217"/>
      <c r="H1359" s="220">
        <v>2.2000000000000002</v>
      </c>
      <c r="I1359" s="221"/>
      <c r="J1359" s="217"/>
      <c r="K1359" s="217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193</v>
      </c>
      <c r="AU1359" s="226" t="s">
        <v>84</v>
      </c>
      <c r="AV1359" s="14" t="s">
        <v>84</v>
      </c>
      <c r="AW1359" s="14" t="s">
        <v>31</v>
      </c>
      <c r="AX1359" s="14" t="s">
        <v>75</v>
      </c>
      <c r="AY1359" s="226" t="s">
        <v>184</v>
      </c>
    </row>
    <row r="1360" spans="2:51" s="14" customFormat="1" ht="11.25">
      <c r="B1360" s="216"/>
      <c r="C1360" s="217"/>
      <c r="D1360" s="207" t="s">
        <v>193</v>
      </c>
      <c r="E1360" s="218" t="s">
        <v>1</v>
      </c>
      <c r="F1360" s="219" t="s">
        <v>1228</v>
      </c>
      <c r="G1360" s="217"/>
      <c r="H1360" s="220">
        <v>2.9</v>
      </c>
      <c r="I1360" s="221"/>
      <c r="J1360" s="217"/>
      <c r="K1360" s="217"/>
      <c r="L1360" s="222"/>
      <c r="M1360" s="223"/>
      <c r="N1360" s="224"/>
      <c r="O1360" s="224"/>
      <c r="P1360" s="224"/>
      <c r="Q1360" s="224"/>
      <c r="R1360" s="224"/>
      <c r="S1360" s="224"/>
      <c r="T1360" s="225"/>
      <c r="AT1360" s="226" t="s">
        <v>193</v>
      </c>
      <c r="AU1360" s="226" t="s">
        <v>84</v>
      </c>
      <c r="AV1360" s="14" t="s">
        <v>84</v>
      </c>
      <c r="AW1360" s="14" t="s">
        <v>31</v>
      </c>
      <c r="AX1360" s="14" t="s">
        <v>75</v>
      </c>
      <c r="AY1360" s="226" t="s">
        <v>184</v>
      </c>
    </row>
    <row r="1361" spans="2:51" s="14" customFormat="1" ht="11.25">
      <c r="B1361" s="216"/>
      <c r="C1361" s="217"/>
      <c r="D1361" s="207" t="s">
        <v>193</v>
      </c>
      <c r="E1361" s="218" t="s">
        <v>1</v>
      </c>
      <c r="F1361" s="219" t="s">
        <v>986</v>
      </c>
      <c r="G1361" s="217"/>
      <c r="H1361" s="220">
        <v>4</v>
      </c>
      <c r="I1361" s="221"/>
      <c r="J1361" s="217"/>
      <c r="K1361" s="217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193</v>
      </c>
      <c r="AU1361" s="226" t="s">
        <v>84</v>
      </c>
      <c r="AV1361" s="14" t="s">
        <v>84</v>
      </c>
      <c r="AW1361" s="14" t="s">
        <v>31</v>
      </c>
      <c r="AX1361" s="14" t="s">
        <v>75</v>
      </c>
      <c r="AY1361" s="226" t="s">
        <v>184</v>
      </c>
    </row>
    <row r="1362" spans="2:51" s="14" customFormat="1" ht="11.25">
      <c r="B1362" s="216"/>
      <c r="C1362" s="217"/>
      <c r="D1362" s="207" t="s">
        <v>193</v>
      </c>
      <c r="E1362" s="218" t="s">
        <v>1</v>
      </c>
      <c r="F1362" s="219" t="s">
        <v>987</v>
      </c>
      <c r="G1362" s="217"/>
      <c r="H1362" s="220">
        <v>4</v>
      </c>
      <c r="I1362" s="221"/>
      <c r="J1362" s="217"/>
      <c r="K1362" s="217"/>
      <c r="L1362" s="222"/>
      <c r="M1362" s="223"/>
      <c r="N1362" s="224"/>
      <c r="O1362" s="224"/>
      <c r="P1362" s="224"/>
      <c r="Q1362" s="224"/>
      <c r="R1362" s="224"/>
      <c r="S1362" s="224"/>
      <c r="T1362" s="225"/>
      <c r="AT1362" s="226" t="s">
        <v>193</v>
      </c>
      <c r="AU1362" s="226" t="s">
        <v>84</v>
      </c>
      <c r="AV1362" s="14" t="s">
        <v>84</v>
      </c>
      <c r="AW1362" s="14" t="s">
        <v>31</v>
      </c>
      <c r="AX1362" s="14" t="s">
        <v>75</v>
      </c>
      <c r="AY1362" s="226" t="s">
        <v>184</v>
      </c>
    </row>
    <row r="1363" spans="2:51" s="14" customFormat="1" ht="11.25">
      <c r="B1363" s="216"/>
      <c r="C1363" s="217"/>
      <c r="D1363" s="207" t="s">
        <v>193</v>
      </c>
      <c r="E1363" s="218" t="s">
        <v>1</v>
      </c>
      <c r="F1363" s="219" t="s">
        <v>1229</v>
      </c>
      <c r="G1363" s="217"/>
      <c r="H1363" s="220">
        <v>5.4</v>
      </c>
      <c r="I1363" s="221"/>
      <c r="J1363" s="217"/>
      <c r="K1363" s="217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193</v>
      </c>
      <c r="AU1363" s="226" t="s">
        <v>84</v>
      </c>
      <c r="AV1363" s="14" t="s">
        <v>84</v>
      </c>
      <c r="AW1363" s="14" t="s">
        <v>31</v>
      </c>
      <c r="AX1363" s="14" t="s">
        <v>75</v>
      </c>
      <c r="AY1363" s="226" t="s">
        <v>184</v>
      </c>
    </row>
    <row r="1364" spans="2:51" s="13" customFormat="1" ht="11.25">
      <c r="B1364" s="205"/>
      <c r="C1364" s="206"/>
      <c r="D1364" s="207" t="s">
        <v>193</v>
      </c>
      <c r="E1364" s="208" t="s">
        <v>1</v>
      </c>
      <c r="F1364" s="209" t="s">
        <v>195</v>
      </c>
      <c r="G1364" s="206"/>
      <c r="H1364" s="208" t="s">
        <v>1</v>
      </c>
      <c r="I1364" s="210"/>
      <c r="J1364" s="206"/>
      <c r="K1364" s="206"/>
      <c r="L1364" s="211"/>
      <c r="M1364" s="212"/>
      <c r="N1364" s="213"/>
      <c r="O1364" s="213"/>
      <c r="P1364" s="213"/>
      <c r="Q1364" s="213"/>
      <c r="R1364" s="213"/>
      <c r="S1364" s="213"/>
      <c r="T1364" s="214"/>
      <c r="AT1364" s="215" t="s">
        <v>193</v>
      </c>
      <c r="AU1364" s="215" t="s">
        <v>84</v>
      </c>
      <c r="AV1364" s="13" t="s">
        <v>82</v>
      </c>
      <c r="AW1364" s="13" t="s">
        <v>31</v>
      </c>
      <c r="AX1364" s="13" t="s">
        <v>75</v>
      </c>
      <c r="AY1364" s="215" t="s">
        <v>184</v>
      </c>
    </row>
    <row r="1365" spans="2:51" s="13" customFormat="1" ht="11.25">
      <c r="B1365" s="205"/>
      <c r="C1365" s="206"/>
      <c r="D1365" s="207" t="s">
        <v>193</v>
      </c>
      <c r="E1365" s="208" t="s">
        <v>1</v>
      </c>
      <c r="F1365" s="209" t="s">
        <v>1260</v>
      </c>
      <c r="G1365" s="206"/>
      <c r="H1365" s="208" t="s">
        <v>1</v>
      </c>
      <c r="I1365" s="210"/>
      <c r="J1365" s="206"/>
      <c r="K1365" s="206"/>
      <c r="L1365" s="211"/>
      <c r="M1365" s="212"/>
      <c r="N1365" s="213"/>
      <c r="O1365" s="213"/>
      <c r="P1365" s="213"/>
      <c r="Q1365" s="213"/>
      <c r="R1365" s="213"/>
      <c r="S1365" s="213"/>
      <c r="T1365" s="214"/>
      <c r="AT1365" s="215" t="s">
        <v>193</v>
      </c>
      <c r="AU1365" s="215" t="s">
        <v>84</v>
      </c>
      <c r="AV1365" s="13" t="s">
        <v>82</v>
      </c>
      <c r="AW1365" s="13" t="s">
        <v>31</v>
      </c>
      <c r="AX1365" s="13" t="s">
        <v>75</v>
      </c>
      <c r="AY1365" s="215" t="s">
        <v>184</v>
      </c>
    </row>
    <row r="1366" spans="2:51" s="14" customFormat="1" ht="11.25">
      <c r="B1366" s="216"/>
      <c r="C1366" s="217"/>
      <c r="D1366" s="207" t="s">
        <v>193</v>
      </c>
      <c r="E1366" s="218" t="s">
        <v>1</v>
      </c>
      <c r="F1366" s="219" t="s">
        <v>1235</v>
      </c>
      <c r="G1366" s="217"/>
      <c r="H1366" s="220">
        <v>3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193</v>
      </c>
      <c r="AU1366" s="226" t="s">
        <v>84</v>
      </c>
      <c r="AV1366" s="14" t="s">
        <v>84</v>
      </c>
      <c r="AW1366" s="14" t="s">
        <v>31</v>
      </c>
      <c r="AX1366" s="14" t="s">
        <v>75</v>
      </c>
      <c r="AY1366" s="226" t="s">
        <v>184</v>
      </c>
    </row>
    <row r="1367" spans="2:51" s="14" customFormat="1" ht="11.25">
      <c r="B1367" s="216"/>
      <c r="C1367" s="217"/>
      <c r="D1367" s="207" t="s">
        <v>193</v>
      </c>
      <c r="E1367" s="218" t="s">
        <v>1</v>
      </c>
      <c r="F1367" s="219" t="s">
        <v>1236</v>
      </c>
      <c r="G1367" s="217"/>
      <c r="H1367" s="220">
        <v>55.5</v>
      </c>
      <c r="I1367" s="221"/>
      <c r="J1367" s="217"/>
      <c r="K1367" s="217"/>
      <c r="L1367" s="222"/>
      <c r="M1367" s="223"/>
      <c r="N1367" s="224"/>
      <c r="O1367" s="224"/>
      <c r="P1367" s="224"/>
      <c r="Q1367" s="224"/>
      <c r="R1367" s="224"/>
      <c r="S1367" s="224"/>
      <c r="T1367" s="225"/>
      <c r="AT1367" s="226" t="s">
        <v>193</v>
      </c>
      <c r="AU1367" s="226" t="s">
        <v>84</v>
      </c>
      <c r="AV1367" s="14" t="s">
        <v>84</v>
      </c>
      <c r="AW1367" s="14" t="s">
        <v>31</v>
      </c>
      <c r="AX1367" s="14" t="s">
        <v>75</v>
      </c>
      <c r="AY1367" s="226" t="s">
        <v>184</v>
      </c>
    </row>
    <row r="1368" spans="2:51" s="14" customFormat="1" ht="11.25">
      <c r="B1368" s="216"/>
      <c r="C1368" s="217"/>
      <c r="D1368" s="207" t="s">
        <v>193</v>
      </c>
      <c r="E1368" s="218" t="s">
        <v>1</v>
      </c>
      <c r="F1368" s="219" t="s">
        <v>1237</v>
      </c>
      <c r="G1368" s="217"/>
      <c r="H1368" s="220">
        <v>73.7</v>
      </c>
      <c r="I1368" s="221"/>
      <c r="J1368" s="217"/>
      <c r="K1368" s="217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193</v>
      </c>
      <c r="AU1368" s="226" t="s">
        <v>84</v>
      </c>
      <c r="AV1368" s="14" t="s">
        <v>84</v>
      </c>
      <c r="AW1368" s="14" t="s">
        <v>31</v>
      </c>
      <c r="AX1368" s="14" t="s">
        <v>75</v>
      </c>
      <c r="AY1368" s="226" t="s">
        <v>184</v>
      </c>
    </row>
    <row r="1369" spans="2:51" s="13" customFormat="1" ht="11.25">
      <c r="B1369" s="205"/>
      <c r="C1369" s="206"/>
      <c r="D1369" s="207" t="s">
        <v>193</v>
      </c>
      <c r="E1369" s="208" t="s">
        <v>1</v>
      </c>
      <c r="F1369" s="209" t="s">
        <v>195</v>
      </c>
      <c r="G1369" s="206"/>
      <c r="H1369" s="208" t="s">
        <v>1</v>
      </c>
      <c r="I1369" s="210"/>
      <c r="J1369" s="206"/>
      <c r="K1369" s="206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193</v>
      </c>
      <c r="AU1369" s="215" t="s">
        <v>84</v>
      </c>
      <c r="AV1369" s="13" t="s">
        <v>82</v>
      </c>
      <c r="AW1369" s="13" t="s">
        <v>31</v>
      </c>
      <c r="AX1369" s="13" t="s">
        <v>75</v>
      </c>
      <c r="AY1369" s="215" t="s">
        <v>184</v>
      </c>
    </row>
    <row r="1370" spans="2:51" s="13" customFormat="1" ht="11.25">
      <c r="B1370" s="205"/>
      <c r="C1370" s="206"/>
      <c r="D1370" s="207" t="s">
        <v>193</v>
      </c>
      <c r="E1370" s="208" t="s">
        <v>1</v>
      </c>
      <c r="F1370" s="209" t="s">
        <v>1261</v>
      </c>
      <c r="G1370" s="206"/>
      <c r="H1370" s="208" t="s">
        <v>1</v>
      </c>
      <c r="I1370" s="210"/>
      <c r="J1370" s="206"/>
      <c r="K1370" s="206"/>
      <c r="L1370" s="211"/>
      <c r="M1370" s="212"/>
      <c r="N1370" s="213"/>
      <c r="O1370" s="213"/>
      <c r="P1370" s="213"/>
      <c r="Q1370" s="213"/>
      <c r="R1370" s="213"/>
      <c r="S1370" s="213"/>
      <c r="T1370" s="214"/>
      <c r="AT1370" s="215" t="s">
        <v>193</v>
      </c>
      <c r="AU1370" s="215" t="s">
        <v>84</v>
      </c>
      <c r="AV1370" s="13" t="s">
        <v>82</v>
      </c>
      <c r="AW1370" s="13" t="s">
        <v>31</v>
      </c>
      <c r="AX1370" s="13" t="s">
        <v>75</v>
      </c>
      <c r="AY1370" s="215" t="s">
        <v>184</v>
      </c>
    </row>
    <row r="1371" spans="2:51" s="14" customFormat="1" ht="11.25">
      <c r="B1371" s="216"/>
      <c r="C1371" s="217"/>
      <c r="D1371" s="207" t="s">
        <v>193</v>
      </c>
      <c r="E1371" s="218" t="s">
        <v>1</v>
      </c>
      <c r="F1371" s="219" t="s">
        <v>1243</v>
      </c>
      <c r="G1371" s="217"/>
      <c r="H1371" s="220">
        <v>15.4</v>
      </c>
      <c r="I1371" s="221"/>
      <c r="J1371" s="217"/>
      <c r="K1371" s="217"/>
      <c r="L1371" s="222"/>
      <c r="M1371" s="223"/>
      <c r="N1371" s="224"/>
      <c r="O1371" s="224"/>
      <c r="P1371" s="224"/>
      <c r="Q1371" s="224"/>
      <c r="R1371" s="224"/>
      <c r="S1371" s="224"/>
      <c r="T1371" s="225"/>
      <c r="AT1371" s="226" t="s">
        <v>193</v>
      </c>
      <c r="AU1371" s="226" t="s">
        <v>84</v>
      </c>
      <c r="AV1371" s="14" t="s">
        <v>84</v>
      </c>
      <c r="AW1371" s="14" t="s">
        <v>31</v>
      </c>
      <c r="AX1371" s="14" t="s">
        <v>75</v>
      </c>
      <c r="AY1371" s="226" t="s">
        <v>184</v>
      </c>
    </row>
    <row r="1372" spans="2:51" s="14" customFormat="1" ht="11.25">
      <c r="B1372" s="216"/>
      <c r="C1372" s="217"/>
      <c r="D1372" s="207" t="s">
        <v>193</v>
      </c>
      <c r="E1372" s="218" t="s">
        <v>1</v>
      </c>
      <c r="F1372" s="219" t="s">
        <v>1244</v>
      </c>
      <c r="G1372" s="217"/>
      <c r="H1372" s="220">
        <v>15.2</v>
      </c>
      <c r="I1372" s="221"/>
      <c r="J1372" s="217"/>
      <c r="K1372" s="217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193</v>
      </c>
      <c r="AU1372" s="226" t="s">
        <v>84</v>
      </c>
      <c r="AV1372" s="14" t="s">
        <v>84</v>
      </c>
      <c r="AW1372" s="14" t="s">
        <v>31</v>
      </c>
      <c r="AX1372" s="14" t="s">
        <v>75</v>
      </c>
      <c r="AY1372" s="226" t="s">
        <v>184</v>
      </c>
    </row>
    <row r="1373" spans="2:51" s="14" customFormat="1" ht="11.25">
      <c r="B1373" s="216"/>
      <c r="C1373" s="217"/>
      <c r="D1373" s="207" t="s">
        <v>193</v>
      </c>
      <c r="E1373" s="218" t="s">
        <v>1</v>
      </c>
      <c r="F1373" s="219" t="s">
        <v>1245</v>
      </c>
      <c r="G1373" s="217"/>
      <c r="H1373" s="220">
        <v>31.4</v>
      </c>
      <c r="I1373" s="221"/>
      <c r="J1373" s="217"/>
      <c r="K1373" s="217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193</v>
      </c>
      <c r="AU1373" s="226" t="s">
        <v>84</v>
      </c>
      <c r="AV1373" s="14" t="s">
        <v>84</v>
      </c>
      <c r="AW1373" s="14" t="s">
        <v>31</v>
      </c>
      <c r="AX1373" s="14" t="s">
        <v>75</v>
      </c>
      <c r="AY1373" s="226" t="s">
        <v>184</v>
      </c>
    </row>
    <row r="1374" spans="2:51" s="14" customFormat="1" ht="11.25">
      <c r="B1374" s="216"/>
      <c r="C1374" s="217"/>
      <c r="D1374" s="207" t="s">
        <v>193</v>
      </c>
      <c r="E1374" s="218" t="s">
        <v>1</v>
      </c>
      <c r="F1374" s="219" t="s">
        <v>1246</v>
      </c>
      <c r="G1374" s="217"/>
      <c r="H1374" s="220">
        <v>31.6</v>
      </c>
      <c r="I1374" s="221"/>
      <c r="J1374" s="217"/>
      <c r="K1374" s="217"/>
      <c r="L1374" s="222"/>
      <c r="M1374" s="223"/>
      <c r="N1374" s="224"/>
      <c r="O1374" s="224"/>
      <c r="P1374" s="224"/>
      <c r="Q1374" s="224"/>
      <c r="R1374" s="224"/>
      <c r="S1374" s="224"/>
      <c r="T1374" s="225"/>
      <c r="AT1374" s="226" t="s">
        <v>193</v>
      </c>
      <c r="AU1374" s="226" t="s">
        <v>84</v>
      </c>
      <c r="AV1374" s="14" t="s">
        <v>84</v>
      </c>
      <c r="AW1374" s="14" t="s">
        <v>31</v>
      </c>
      <c r="AX1374" s="14" t="s">
        <v>75</v>
      </c>
      <c r="AY1374" s="226" t="s">
        <v>184</v>
      </c>
    </row>
    <row r="1375" spans="2:51" s="13" customFormat="1" ht="11.25">
      <c r="B1375" s="205"/>
      <c r="C1375" s="206"/>
      <c r="D1375" s="207" t="s">
        <v>193</v>
      </c>
      <c r="E1375" s="208" t="s">
        <v>1</v>
      </c>
      <c r="F1375" s="209" t="s">
        <v>195</v>
      </c>
      <c r="G1375" s="206"/>
      <c r="H1375" s="208" t="s">
        <v>1</v>
      </c>
      <c r="I1375" s="210"/>
      <c r="J1375" s="206"/>
      <c r="K1375" s="206"/>
      <c r="L1375" s="211"/>
      <c r="M1375" s="212"/>
      <c r="N1375" s="213"/>
      <c r="O1375" s="213"/>
      <c r="P1375" s="213"/>
      <c r="Q1375" s="213"/>
      <c r="R1375" s="213"/>
      <c r="S1375" s="213"/>
      <c r="T1375" s="214"/>
      <c r="AT1375" s="215" t="s">
        <v>193</v>
      </c>
      <c r="AU1375" s="215" t="s">
        <v>84</v>
      </c>
      <c r="AV1375" s="13" t="s">
        <v>82</v>
      </c>
      <c r="AW1375" s="13" t="s">
        <v>31</v>
      </c>
      <c r="AX1375" s="13" t="s">
        <v>75</v>
      </c>
      <c r="AY1375" s="215" t="s">
        <v>184</v>
      </c>
    </row>
    <row r="1376" spans="2:51" s="13" customFormat="1" ht="11.25">
      <c r="B1376" s="205"/>
      <c r="C1376" s="206"/>
      <c r="D1376" s="207" t="s">
        <v>193</v>
      </c>
      <c r="E1376" s="208" t="s">
        <v>1</v>
      </c>
      <c r="F1376" s="209" t="s">
        <v>1262</v>
      </c>
      <c r="G1376" s="206"/>
      <c r="H1376" s="208" t="s">
        <v>1</v>
      </c>
      <c r="I1376" s="210"/>
      <c r="J1376" s="206"/>
      <c r="K1376" s="206"/>
      <c r="L1376" s="211"/>
      <c r="M1376" s="212"/>
      <c r="N1376" s="213"/>
      <c r="O1376" s="213"/>
      <c r="P1376" s="213"/>
      <c r="Q1376" s="213"/>
      <c r="R1376" s="213"/>
      <c r="S1376" s="213"/>
      <c r="T1376" s="214"/>
      <c r="AT1376" s="215" t="s">
        <v>193</v>
      </c>
      <c r="AU1376" s="215" t="s">
        <v>84</v>
      </c>
      <c r="AV1376" s="13" t="s">
        <v>82</v>
      </c>
      <c r="AW1376" s="13" t="s">
        <v>31</v>
      </c>
      <c r="AX1376" s="13" t="s">
        <v>75</v>
      </c>
      <c r="AY1376" s="215" t="s">
        <v>184</v>
      </c>
    </row>
    <row r="1377" spans="1:65" s="14" customFormat="1" ht="11.25">
      <c r="B1377" s="216"/>
      <c r="C1377" s="217"/>
      <c r="D1377" s="207" t="s">
        <v>193</v>
      </c>
      <c r="E1377" s="218" t="s">
        <v>1</v>
      </c>
      <c r="F1377" s="219" t="s">
        <v>1252</v>
      </c>
      <c r="G1377" s="217"/>
      <c r="H1377" s="220">
        <v>53.6</v>
      </c>
      <c r="I1377" s="221"/>
      <c r="J1377" s="217"/>
      <c r="K1377" s="217"/>
      <c r="L1377" s="222"/>
      <c r="M1377" s="223"/>
      <c r="N1377" s="224"/>
      <c r="O1377" s="224"/>
      <c r="P1377" s="224"/>
      <c r="Q1377" s="224"/>
      <c r="R1377" s="224"/>
      <c r="S1377" s="224"/>
      <c r="T1377" s="225"/>
      <c r="AT1377" s="226" t="s">
        <v>193</v>
      </c>
      <c r="AU1377" s="226" t="s">
        <v>84</v>
      </c>
      <c r="AV1377" s="14" t="s">
        <v>84</v>
      </c>
      <c r="AW1377" s="14" t="s">
        <v>31</v>
      </c>
      <c r="AX1377" s="14" t="s">
        <v>75</v>
      </c>
      <c r="AY1377" s="226" t="s">
        <v>184</v>
      </c>
    </row>
    <row r="1378" spans="1:65" s="2" customFormat="1" ht="33" customHeight="1">
      <c r="A1378" s="34"/>
      <c r="B1378" s="35"/>
      <c r="C1378" s="192" t="s">
        <v>1263</v>
      </c>
      <c r="D1378" s="192" t="s">
        <v>187</v>
      </c>
      <c r="E1378" s="193" t="s">
        <v>1264</v>
      </c>
      <c r="F1378" s="194" t="s">
        <v>1265</v>
      </c>
      <c r="G1378" s="195" t="s">
        <v>122</v>
      </c>
      <c r="H1378" s="196">
        <v>24.2</v>
      </c>
      <c r="I1378" s="197"/>
      <c r="J1378" s="198">
        <f>ROUND(I1378*H1378,2)</f>
        <v>0</v>
      </c>
      <c r="K1378" s="194" t="s">
        <v>190</v>
      </c>
      <c r="L1378" s="39"/>
      <c r="M1378" s="199" t="s">
        <v>1</v>
      </c>
      <c r="N1378" s="200" t="s">
        <v>40</v>
      </c>
      <c r="O1378" s="71"/>
      <c r="P1378" s="201">
        <f>O1378*H1378</f>
        <v>0</v>
      </c>
      <c r="Q1378" s="201">
        <v>1.4999999999999999E-4</v>
      </c>
      <c r="R1378" s="201">
        <f>Q1378*H1378</f>
        <v>3.6299999999999995E-3</v>
      </c>
      <c r="S1378" s="201">
        <v>0</v>
      </c>
      <c r="T1378" s="202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203" t="s">
        <v>1256</v>
      </c>
      <c r="AT1378" s="203" t="s">
        <v>187</v>
      </c>
      <c r="AU1378" s="203" t="s">
        <v>84</v>
      </c>
      <c r="AY1378" s="17" t="s">
        <v>184</v>
      </c>
      <c r="BE1378" s="204">
        <f>IF(N1378="základní",J1378,0)</f>
        <v>0</v>
      </c>
      <c r="BF1378" s="204">
        <f>IF(N1378="snížená",J1378,0)</f>
        <v>0</v>
      </c>
      <c r="BG1378" s="204">
        <f>IF(N1378="zákl. přenesená",J1378,0)</f>
        <v>0</v>
      </c>
      <c r="BH1378" s="204">
        <f>IF(N1378="sníž. přenesená",J1378,0)</f>
        <v>0</v>
      </c>
      <c r="BI1378" s="204">
        <f>IF(N1378="nulová",J1378,0)</f>
        <v>0</v>
      </c>
      <c r="BJ1378" s="17" t="s">
        <v>82</v>
      </c>
      <c r="BK1378" s="204">
        <f>ROUND(I1378*H1378,2)</f>
        <v>0</v>
      </c>
      <c r="BL1378" s="17" t="s">
        <v>1256</v>
      </c>
      <c r="BM1378" s="203" t="s">
        <v>1266</v>
      </c>
    </row>
    <row r="1379" spans="1:65" s="13" customFormat="1" ht="22.5">
      <c r="B1379" s="205"/>
      <c r="C1379" s="206"/>
      <c r="D1379" s="207" t="s">
        <v>193</v>
      </c>
      <c r="E1379" s="208" t="s">
        <v>1</v>
      </c>
      <c r="F1379" s="209" t="s">
        <v>194</v>
      </c>
      <c r="G1379" s="206"/>
      <c r="H1379" s="208" t="s">
        <v>1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193</v>
      </c>
      <c r="AU1379" s="215" t="s">
        <v>84</v>
      </c>
      <c r="AV1379" s="13" t="s">
        <v>82</v>
      </c>
      <c r="AW1379" s="13" t="s">
        <v>31</v>
      </c>
      <c r="AX1379" s="13" t="s">
        <v>75</v>
      </c>
      <c r="AY1379" s="215" t="s">
        <v>184</v>
      </c>
    </row>
    <row r="1380" spans="1:65" s="13" customFormat="1" ht="11.25">
      <c r="B1380" s="205"/>
      <c r="C1380" s="206"/>
      <c r="D1380" s="207" t="s">
        <v>193</v>
      </c>
      <c r="E1380" s="208" t="s">
        <v>1</v>
      </c>
      <c r="F1380" s="209" t="s">
        <v>195</v>
      </c>
      <c r="G1380" s="206"/>
      <c r="H1380" s="208" t="s">
        <v>1</v>
      </c>
      <c r="I1380" s="210"/>
      <c r="J1380" s="206"/>
      <c r="K1380" s="206"/>
      <c r="L1380" s="211"/>
      <c r="M1380" s="212"/>
      <c r="N1380" s="213"/>
      <c r="O1380" s="213"/>
      <c r="P1380" s="213"/>
      <c r="Q1380" s="213"/>
      <c r="R1380" s="213"/>
      <c r="S1380" s="213"/>
      <c r="T1380" s="214"/>
      <c r="AT1380" s="215" t="s">
        <v>193</v>
      </c>
      <c r="AU1380" s="215" t="s">
        <v>84</v>
      </c>
      <c r="AV1380" s="13" t="s">
        <v>82</v>
      </c>
      <c r="AW1380" s="13" t="s">
        <v>31</v>
      </c>
      <c r="AX1380" s="13" t="s">
        <v>75</v>
      </c>
      <c r="AY1380" s="215" t="s">
        <v>184</v>
      </c>
    </row>
    <row r="1381" spans="1:65" s="13" customFormat="1" ht="11.25">
      <c r="B1381" s="205"/>
      <c r="C1381" s="206"/>
      <c r="D1381" s="207" t="s">
        <v>193</v>
      </c>
      <c r="E1381" s="208" t="s">
        <v>1</v>
      </c>
      <c r="F1381" s="209" t="s">
        <v>1259</v>
      </c>
      <c r="G1381" s="206"/>
      <c r="H1381" s="208" t="s">
        <v>1</v>
      </c>
      <c r="I1381" s="210"/>
      <c r="J1381" s="206"/>
      <c r="K1381" s="206"/>
      <c r="L1381" s="211"/>
      <c r="M1381" s="212"/>
      <c r="N1381" s="213"/>
      <c r="O1381" s="213"/>
      <c r="P1381" s="213"/>
      <c r="Q1381" s="213"/>
      <c r="R1381" s="213"/>
      <c r="S1381" s="213"/>
      <c r="T1381" s="214"/>
      <c r="AT1381" s="215" t="s">
        <v>193</v>
      </c>
      <c r="AU1381" s="215" t="s">
        <v>84</v>
      </c>
      <c r="AV1381" s="13" t="s">
        <v>82</v>
      </c>
      <c r="AW1381" s="13" t="s">
        <v>31</v>
      </c>
      <c r="AX1381" s="13" t="s">
        <v>75</v>
      </c>
      <c r="AY1381" s="215" t="s">
        <v>184</v>
      </c>
    </row>
    <row r="1382" spans="1:65" s="14" customFormat="1" ht="11.25">
      <c r="B1382" s="216"/>
      <c r="C1382" s="217"/>
      <c r="D1382" s="207" t="s">
        <v>193</v>
      </c>
      <c r="E1382" s="218" t="s">
        <v>1</v>
      </c>
      <c r="F1382" s="219" t="s">
        <v>1217</v>
      </c>
      <c r="G1382" s="217"/>
      <c r="H1382" s="220">
        <v>1.8</v>
      </c>
      <c r="I1382" s="221"/>
      <c r="J1382" s="217"/>
      <c r="K1382" s="217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193</v>
      </c>
      <c r="AU1382" s="226" t="s">
        <v>84</v>
      </c>
      <c r="AV1382" s="14" t="s">
        <v>84</v>
      </c>
      <c r="AW1382" s="14" t="s">
        <v>31</v>
      </c>
      <c r="AX1382" s="14" t="s">
        <v>75</v>
      </c>
      <c r="AY1382" s="226" t="s">
        <v>184</v>
      </c>
    </row>
    <row r="1383" spans="1:65" s="14" customFormat="1" ht="11.25">
      <c r="B1383" s="216"/>
      <c r="C1383" s="217"/>
      <c r="D1383" s="207" t="s">
        <v>193</v>
      </c>
      <c r="E1383" s="218" t="s">
        <v>1</v>
      </c>
      <c r="F1383" s="219" t="s">
        <v>1076</v>
      </c>
      <c r="G1383" s="217"/>
      <c r="H1383" s="220">
        <v>1.5</v>
      </c>
      <c r="I1383" s="221"/>
      <c r="J1383" s="217"/>
      <c r="K1383" s="217"/>
      <c r="L1383" s="222"/>
      <c r="M1383" s="223"/>
      <c r="N1383" s="224"/>
      <c r="O1383" s="224"/>
      <c r="P1383" s="224"/>
      <c r="Q1383" s="224"/>
      <c r="R1383" s="224"/>
      <c r="S1383" s="224"/>
      <c r="T1383" s="225"/>
      <c r="AT1383" s="226" t="s">
        <v>193</v>
      </c>
      <c r="AU1383" s="226" t="s">
        <v>84</v>
      </c>
      <c r="AV1383" s="14" t="s">
        <v>84</v>
      </c>
      <c r="AW1383" s="14" t="s">
        <v>31</v>
      </c>
      <c r="AX1383" s="14" t="s">
        <v>75</v>
      </c>
      <c r="AY1383" s="226" t="s">
        <v>184</v>
      </c>
    </row>
    <row r="1384" spans="1:65" s="14" customFormat="1" ht="11.25">
      <c r="B1384" s="216"/>
      <c r="C1384" s="217"/>
      <c r="D1384" s="207" t="s">
        <v>193</v>
      </c>
      <c r="E1384" s="218" t="s">
        <v>1</v>
      </c>
      <c r="F1384" s="219" t="s">
        <v>1218</v>
      </c>
      <c r="G1384" s="217"/>
      <c r="H1384" s="220">
        <v>1.8</v>
      </c>
      <c r="I1384" s="221"/>
      <c r="J1384" s="217"/>
      <c r="K1384" s="217"/>
      <c r="L1384" s="222"/>
      <c r="M1384" s="223"/>
      <c r="N1384" s="224"/>
      <c r="O1384" s="224"/>
      <c r="P1384" s="224"/>
      <c r="Q1384" s="224"/>
      <c r="R1384" s="224"/>
      <c r="S1384" s="224"/>
      <c r="T1384" s="225"/>
      <c r="AT1384" s="226" t="s">
        <v>193</v>
      </c>
      <c r="AU1384" s="226" t="s">
        <v>84</v>
      </c>
      <c r="AV1384" s="14" t="s">
        <v>84</v>
      </c>
      <c r="AW1384" s="14" t="s">
        <v>31</v>
      </c>
      <c r="AX1384" s="14" t="s">
        <v>75</v>
      </c>
      <c r="AY1384" s="226" t="s">
        <v>184</v>
      </c>
    </row>
    <row r="1385" spans="1:65" s="14" customFormat="1" ht="11.25">
      <c r="B1385" s="216"/>
      <c r="C1385" s="217"/>
      <c r="D1385" s="207" t="s">
        <v>193</v>
      </c>
      <c r="E1385" s="218" t="s">
        <v>1</v>
      </c>
      <c r="F1385" s="219" t="s">
        <v>1078</v>
      </c>
      <c r="G1385" s="217"/>
      <c r="H1385" s="220">
        <v>1.5</v>
      </c>
      <c r="I1385" s="221"/>
      <c r="J1385" s="217"/>
      <c r="K1385" s="217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193</v>
      </c>
      <c r="AU1385" s="226" t="s">
        <v>84</v>
      </c>
      <c r="AV1385" s="14" t="s">
        <v>84</v>
      </c>
      <c r="AW1385" s="14" t="s">
        <v>31</v>
      </c>
      <c r="AX1385" s="14" t="s">
        <v>75</v>
      </c>
      <c r="AY1385" s="226" t="s">
        <v>184</v>
      </c>
    </row>
    <row r="1386" spans="1:65" s="14" customFormat="1" ht="11.25">
      <c r="B1386" s="216"/>
      <c r="C1386" s="217"/>
      <c r="D1386" s="207" t="s">
        <v>193</v>
      </c>
      <c r="E1386" s="218" t="s">
        <v>1</v>
      </c>
      <c r="F1386" s="219" t="s">
        <v>1219</v>
      </c>
      <c r="G1386" s="217"/>
      <c r="H1386" s="220">
        <v>2.7</v>
      </c>
      <c r="I1386" s="221"/>
      <c r="J1386" s="217"/>
      <c r="K1386" s="217"/>
      <c r="L1386" s="222"/>
      <c r="M1386" s="223"/>
      <c r="N1386" s="224"/>
      <c r="O1386" s="224"/>
      <c r="P1386" s="224"/>
      <c r="Q1386" s="224"/>
      <c r="R1386" s="224"/>
      <c r="S1386" s="224"/>
      <c r="T1386" s="225"/>
      <c r="AT1386" s="226" t="s">
        <v>193</v>
      </c>
      <c r="AU1386" s="226" t="s">
        <v>84</v>
      </c>
      <c r="AV1386" s="14" t="s">
        <v>84</v>
      </c>
      <c r="AW1386" s="14" t="s">
        <v>31</v>
      </c>
      <c r="AX1386" s="14" t="s">
        <v>75</v>
      </c>
      <c r="AY1386" s="226" t="s">
        <v>184</v>
      </c>
    </row>
    <row r="1387" spans="1:65" s="14" customFormat="1" ht="11.25">
      <c r="B1387" s="216"/>
      <c r="C1387" s="217"/>
      <c r="D1387" s="207" t="s">
        <v>193</v>
      </c>
      <c r="E1387" s="218" t="s">
        <v>1</v>
      </c>
      <c r="F1387" s="219" t="s">
        <v>1080</v>
      </c>
      <c r="G1387" s="217"/>
      <c r="H1387" s="220">
        <v>1.7</v>
      </c>
      <c r="I1387" s="221"/>
      <c r="J1387" s="217"/>
      <c r="K1387" s="217"/>
      <c r="L1387" s="222"/>
      <c r="M1387" s="223"/>
      <c r="N1387" s="224"/>
      <c r="O1387" s="224"/>
      <c r="P1387" s="224"/>
      <c r="Q1387" s="224"/>
      <c r="R1387" s="224"/>
      <c r="S1387" s="224"/>
      <c r="T1387" s="225"/>
      <c r="AT1387" s="226" t="s">
        <v>193</v>
      </c>
      <c r="AU1387" s="226" t="s">
        <v>84</v>
      </c>
      <c r="AV1387" s="14" t="s">
        <v>84</v>
      </c>
      <c r="AW1387" s="14" t="s">
        <v>31</v>
      </c>
      <c r="AX1387" s="14" t="s">
        <v>75</v>
      </c>
      <c r="AY1387" s="226" t="s">
        <v>184</v>
      </c>
    </row>
    <row r="1388" spans="1:65" s="14" customFormat="1" ht="11.25">
      <c r="B1388" s="216"/>
      <c r="C1388" s="217"/>
      <c r="D1388" s="207" t="s">
        <v>193</v>
      </c>
      <c r="E1388" s="218" t="s">
        <v>1</v>
      </c>
      <c r="F1388" s="219" t="s">
        <v>1220</v>
      </c>
      <c r="G1388" s="217"/>
      <c r="H1388" s="220">
        <v>1.4</v>
      </c>
      <c r="I1388" s="221"/>
      <c r="J1388" s="217"/>
      <c r="K1388" s="217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193</v>
      </c>
      <c r="AU1388" s="226" t="s">
        <v>84</v>
      </c>
      <c r="AV1388" s="14" t="s">
        <v>84</v>
      </c>
      <c r="AW1388" s="14" t="s">
        <v>31</v>
      </c>
      <c r="AX1388" s="14" t="s">
        <v>75</v>
      </c>
      <c r="AY1388" s="226" t="s">
        <v>184</v>
      </c>
    </row>
    <row r="1389" spans="1:65" s="14" customFormat="1" ht="11.25">
      <c r="B1389" s="216"/>
      <c r="C1389" s="217"/>
      <c r="D1389" s="207" t="s">
        <v>193</v>
      </c>
      <c r="E1389" s="218" t="s">
        <v>1</v>
      </c>
      <c r="F1389" s="219" t="s">
        <v>1221</v>
      </c>
      <c r="G1389" s="217"/>
      <c r="H1389" s="220">
        <v>1.5</v>
      </c>
      <c r="I1389" s="221"/>
      <c r="J1389" s="217"/>
      <c r="K1389" s="217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193</v>
      </c>
      <c r="AU1389" s="226" t="s">
        <v>84</v>
      </c>
      <c r="AV1389" s="14" t="s">
        <v>84</v>
      </c>
      <c r="AW1389" s="14" t="s">
        <v>31</v>
      </c>
      <c r="AX1389" s="14" t="s">
        <v>75</v>
      </c>
      <c r="AY1389" s="226" t="s">
        <v>184</v>
      </c>
    </row>
    <row r="1390" spans="1:65" s="14" customFormat="1" ht="11.25">
      <c r="B1390" s="216"/>
      <c r="C1390" s="217"/>
      <c r="D1390" s="207" t="s">
        <v>193</v>
      </c>
      <c r="E1390" s="218" t="s">
        <v>1</v>
      </c>
      <c r="F1390" s="219" t="s">
        <v>1222</v>
      </c>
      <c r="G1390" s="217"/>
      <c r="H1390" s="220">
        <v>1.3</v>
      </c>
      <c r="I1390" s="221"/>
      <c r="J1390" s="217"/>
      <c r="K1390" s="217"/>
      <c r="L1390" s="222"/>
      <c r="M1390" s="223"/>
      <c r="N1390" s="224"/>
      <c r="O1390" s="224"/>
      <c r="P1390" s="224"/>
      <c r="Q1390" s="224"/>
      <c r="R1390" s="224"/>
      <c r="S1390" s="224"/>
      <c r="T1390" s="225"/>
      <c r="AT1390" s="226" t="s">
        <v>193</v>
      </c>
      <c r="AU1390" s="226" t="s">
        <v>84</v>
      </c>
      <c r="AV1390" s="14" t="s">
        <v>84</v>
      </c>
      <c r="AW1390" s="14" t="s">
        <v>31</v>
      </c>
      <c r="AX1390" s="14" t="s">
        <v>75</v>
      </c>
      <c r="AY1390" s="226" t="s">
        <v>184</v>
      </c>
    </row>
    <row r="1391" spans="1:65" s="14" customFormat="1" ht="11.25">
      <c r="B1391" s="216"/>
      <c r="C1391" s="217"/>
      <c r="D1391" s="207" t="s">
        <v>193</v>
      </c>
      <c r="E1391" s="218" t="s">
        <v>1</v>
      </c>
      <c r="F1391" s="219" t="s">
        <v>1223</v>
      </c>
      <c r="G1391" s="217"/>
      <c r="H1391" s="220">
        <v>1.3</v>
      </c>
      <c r="I1391" s="221"/>
      <c r="J1391" s="217"/>
      <c r="K1391" s="217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193</v>
      </c>
      <c r="AU1391" s="226" t="s">
        <v>84</v>
      </c>
      <c r="AV1391" s="14" t="s">
        <v>84</v>
      </c>
      <c r="AW1391" s="14" t="s">
        <v>31</v>
      </c>
      <c r="AX1391" s="14" t="s">
        <v>75</v>
      </c>
      <c r="AY1391" s="226" t="s">
        <v>184</v>
      </c>
    </row>
    <row r="1392" spans="1:65" s="14" customFormat="1" ht="11.25">
      <c r="B1392" s="216"/>
      <c r="C1392" s="217"/>
      <c r="D1392" s="207" t="s">
        <v>193</v>
      </c>
      <c r="E1392" s="218" t="s">
        <v>1</v>
      </c>
      <c r="F1392" s="219" t="s">
        <v>1224</v>
      </c>
      <c r="G1392" s="217"/>
      <c r="H1392" s="220">
        <v>2.7</v>
      </c>
      <c r="I1392" s="221"/>
      <c r="J1392" s="217"/>
      <c r="K1392" s="217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193</v>
      </c>
      <c r="AU1392" s="226" t="s">
        <v>84</v>
      </c>
      <c r="AV1392" s="14" t="s">
        <v>84</v>
      </c>
      <c r="AW1392" s="14" t="s">
        <v>31</v>
      </c>
      <c r="AX1392" s="14" t="s">
        <v>75</v>
      </c>
      <c r="AY1392" s="226" t="s">
        <v>184</v>
      </c>
    </row>
    <row r="1393" spans="1:65" s="14" customFormat="1" ht="11.25">
      <c r="B1393" s="216"/>
      <c r="C1393" s="217"/>
      <c r="D1393" s="207" t="s">
        <v>193</v>
      </c>
      <c r="E1393" s="218" t="s">
        <v>1</v>
      </c>
      <c r="F1393" s="219" t="s">
        <v>1086</v>
      </c>
      <c r="G1393" s="217"/>
      <c r="H1393" s="220">
        <v>1.7</v>
      </c>
      <c r="I1393" s="221"/>
      <c r="J1393" s="217"/>
      <c r="K1393" s="217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193</v>
      </c>
      <c r="AU1393" s="226" t="s">
        <v>84</v>
      </c>
      <c r="AV1393" s="14" t="s">
        <v>84</v>
      </c>
      <c r="AW1393" s="14" t="s">
        <v>31</v>
      </c>
      <c r="AX1393" s="14" t="s">
        <v>75</v>
      </c>
      <c r="AY1393" s="226" t="s">
        <v>184</v>
      </c>
    </row>
    <row r="1394" spans="1:65" s="14" customFormat="1" ht="11.25">
      <c r="B1394" s="216"/>
      <c r="C1394" s="217"/>
      <c r="D1394" s="207" t="s">
        <v>193</v>
      </c>
      <c r="E1394" s="218" t="s">
        <v>1</v>
      </c>
      <c r="F1394" s="219" t="s">
        <v>1226</v>
      </c>
      <c r="G1394" s="217"/>
      <c r="H1394" s="220">
        <v>1.8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193</v>
      </c>
      <c r="AU1394" s="226" t="s">
        <v>84</v>
      </c>
      <c r="AV1394" s="14" t="s">
        <v>84</v>
      </c>
      <c r="AW1394" s="14" t="s">
        <v>31</v>
      </c>
      <c r="AX1394" s="14" t="s">
        <v>75</v>
      </c>
      <c r="AY1394" s="226" t="s">
        <v>184</v>
      </c>
    </row>
    <row r="1395" spans="1:65" s="14" customFormat="1" ht="11.25">
      <c r="B1395" s="216"/>
      <c r="C1395" s="217"/>
      <c r="D1395" s="207" t="s">
        <v>193</v>
      </c>
      <c r="E1395" s="218" t="s">
        <v>1</v>
      </c>
      <c r="F1395" s="219" t="s">
        <v>1088</v>
      </c>
      <c r="G1395" s="217"/>
      <c r="H1395" s="220">
        <v>1.5</v>
      </c>
      <c r="I1395" s="221"/>
      <c r="J1395" s="217"/>
      <c r="K1395" s="217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193</v>
      </c>
      <c r="AU1395" s="226" t="s">
        <v>84</v>
      </c>
      <c r="AV1395" s="14" t="s">
        <v>84</v>
      </c>
      <c r="AW1395" s="14" t="s">
        <v>31</v>
      </c>
      <c r="AX1395" s="14" t="s">
        <v>75</v>
      </c>
      <c r="AY1395" s="226" t="s">
        <v>184</v>
      </c>
    </row>
    <row r="1396" spans="1:65" s="2" customFormat="1" ht="24">
      <c r="A1396" s="34"/>
      <c r="B1396" s="35"/>
      <c r="C1396" s="192" t="s">
        <v>1267</v>
      </c>
      <c r="D1396" s="192" t="s">
        <v>187</v>
      </c>
      <c r="E1396" s="193" t="s">
        <v>1268</v>
      </c>
      <c r="F1396" s="194" t="s">
        <v>1269</v>
      </c>
      <c r="G1396" s="195" t="s">
        <v>1062</v>
      </c>
      <c r="H1396" s="237"/>
      <c r="I1396" s="197"/>
      <c r="J1396" s="198">
        <f>ROUND(I1396*H1396,2)</f>
        <v>0</v>
      </c>
      <c r="K1396" s="194" t="s">
        <v>190</v>
      </c>
      <c r="L1396" s="39"/>
      <c r="M1396" s="199" t="s">
        <v>1</v>
      </c>
      <c r="N1396" s="200" t="s">
        <v>40</v>
      </c>
      <c r="O1396" s="71"/>
      <c r="P1396" s="201">
        <f>O1396*H1396</f>
        <v>0</v>
      </c>
      <c r="Q1396" s="201">
        <v>0</v>
      </c>
      <c r="R1396" s="201">
        <f>Q1396*H1396</f>
        <v>0</v>
      </c>
      <c r="S1396" s="201">
        <v>0</v>
      </c>
      <c r="T1396" s="202">
        <f>S1396*H1396</f>
        <v>0</v>
      </c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R1396" s="203" t="s">
        <v>382</v>
      </c>
      <c r="AT1396" s="203" t="s">
        <v>187</v>
      </c>
      <c r="AU1396" s="203" t="s">
        <v>84</v>
      </c>
      <c r="AY1396" s="17" t="s">
        <v>184</v>
      </c>
      <c r="BE1396" s="204">
        <f>IF(N1396="základní",J1396,0)</f>
        <v>0</v>
      </c>
      <c r="BF1396" s="204">
        <f>IF(N1396="snížená",J1396,0)</f>
        <v>0</v>
      </c>
      <c r="BG1396" s="204">
        <f>IF(N1396="zákl. přenesená",J1396,0)</f>
        <v>0</v>
      </c>
      <c r="BH1396" s="204">
        <f>IF(N1396="sníž. přenesená",J1396,0)</f>
        <v>0</v>
      </c>
      <c r="BI1396" s="204">
        <f>IF(N1396="nulová",J1396,0)</f>
        <v>0</v>
      </c>
      <c r="BJ1396" s="17" t="s">
        <v>82</v>
      </c>
      <c r="BK1396" s="204">
        <f>ROUND(I1396*H1396,2)</f>
        <v>0</v>
      </c>
      <c r="BL1396" s="17" t="s">
        <v>382</v>
      </c>
      <c r="BM1396" s="203" t="s">
        <v>1270</v>
      </c>
    </row>
    <row r="1397" spans="1:65" s="12" customFormat="1" ht="22.9" customHeight="1">
      <c r="B1397" s="176"/>
      <c r="C1397" s="177"/>
      <c r="D1397" s="178" t="s">
        <v>74</v>
      </c>
      <c r="E1397" s="190" t="s">
        <v>1271</v>
      </c>
      <c r="F1397" s="190" t="s">
        <v>1272</v>
      </c>
      <c r="G1397" s="177"/>
      <c r="H1397" s="177"/>
      <c r="I1397" s="180"/>
      <c r="J1397" s="191">
        <f>BK1397</f>
        <v>0</v>
      </c>
      <c r="K1397" s="177"/>
      <c r="L1397" s="182"/>
      <c r="M1397" s="183"/>
      <c r="N1397" s="184"/>
      <c r="O1397" s="184"/>
      <c r="P1397" s="185">
        <f>P1398+P1399+P1520</f>
        <v>0</v>
      </c>
      <c r="Q1397" s="184"/>
      <c r="R1397" s="185">
        <f>R1398+R1399+R1520</f>
        <v>0</v>
      </c>
      <c r="S1397" s="184"/>
      <c r="T1397" s="186">
        <f>T1398+T1399+T1520</f>
        <v>0</v>
      </c>
      <c r="AR1397" s="187" t="s">
        <v>84</v>
      </c>
      <c r="AT1397" s="188" t="s">
        <v>74</v>
      </c>
      <c r="AU1397" s="188" t="s">
        <v>82</v>
      </c>
      <c r="AY1397" s="187" t="s">
        <v>184</v>
      </c>
      <c r="BK1397" s="189">
        <f>BK1398+BK1399+BK1520</f>
        <v>0</v>
      </c>
    </row>
    <row r="1398" spans="1:65" s="2" customFormat="1" ht="24">
      <c r="A1398" s="34"/>
      <c r="B1398" s="35"/>
      <c r="C1398" s="192" t="s">
        <v>1273</v>
      </c>
      <c r="D1398" s="192" t="s">
        <v>187</v>
      </c>
      <c r="E1398" s="193" t="s">
        <v>1274</v>
      </c>
      <c r="F1398" s="194" t="s">
        <v>1275</v>
      </c>
      <c r="G1398" s="195" t="s">
        <v>1062</v>
      </c>
      <c r="H1398" s="237"/>
      <c r="I1398" s="197"/>
      <c r="J1398" s="198">
        <f>ROUND(I1398*H1398,2)</f>
        <v>0</v>
      </c>
      <c r="K1398" s="194" t="s">
        <v>190</v>
      </c>
      <c r="L1398" s="39"/>
      <c r="M1398" s="199" t="s">
        <v>1</v>
      </c>
      <c r="N1398" s="200" t="s">
        <v>40</v>
      </c>
      <c r="O1398" s="71"/>
      <c r="P1398" s="201">
        <f>O1398*H1398</f>
        <v>0</v>
      </c>
      <c r="Q1398" s="201">
        <v>0</v>
      </c>
      <c r="R1398" s="201">
        <f>Q1398*H1398</f>
        <v>0</v>
      </c>
      <c r="S1398" s="201">
        <v>0</v>
      </c>
      <c r="T1398" s="202">
        <f>S1398*H1398</f>
        <v>0</v>
      </c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R1398" s="203" t="s">
        <v>382</v>
      </c>
      <c r="AT1398" s="203" t="s">
        <v>187</v>
      </c>
      <c r="AU1398" s="203" t="s">
        <v>84</v>
      </c>
      <c r="AY1398" s="17" t="s">
        <v>184</v>
      </c>
      <c r="BE1398" s="204">
        <f>IF(N1398="základní",J1398,0)</f>
        <v>0</v>
      </c>
      <c r="BF1398" s="204">
        <f>IF(N1398="snížená",J1398,0)</f>
        <v>0</v>
      </c>
      <c r="BG1398" s="204">
        <f>IF(N1398="zákl. přenesená",J1398,0)</f>
        <v>0</v>
      </c>
      <c r="BH1398" s="204">
        <f>IF(N1398="sníž. přenesená",J1398,0)</f>
        <v>0</v>
      </c>
      <c r="BI1398" s="204">
        <f>IF(N1398="nulová",J1398,0)</f>
        <v>0</v>
      </c>
      <c r="BJ1398" s="17" t="s">
        <v>82</v>
      </c>
      <c r="BK1398" s="204">
        <f>ROUND(I1398*H1398,2)</f>
        <v>0</v>
      </c>
      <c r="BL1398" s="17" t="s">
        <v>382</v>
      </c>
      <c r="BM1398" s="203" t="s">
        <v>1276</v>
      </c>
    </row>
    <row r="1399" spans="1:65" s="12" customFormat="1" ht="20.85" customHeight="1">
      <c r="B1399" s="176"/>
      <c r="C1399" s="177"/>
      <c r="D1399" s="178" t="s">
        <v>74</v>
      </c>
      <c r="E1399" s="190" t="s">
        <v>1277</v>
      </c>
      <c r="F1399" s="190" t="s">
        <v>1278</v>
      </c>
      <c r="G1399" s="177"/>
      <c r="H1399" s="177"/>
      <c r="I1399" s="180"/>
      <c r="J1399" s="191">
        <f>BK1399</f>
        <v>0</v>
      </c>
      <c r="K1399" s="177"/>
      <c r="L1399" s="182"/>
      <c r="M1399" s="183"/>
      <c r="N1399" s="184"/>
      <c r="O1399" s="184"/>
      <c r="P1399" s="185">
        <f>SUM(P1400:P1519)</f>
        <v>0</v>
      </c>
      <c r="Q1399" s="184"/>
      <c r="R1399" s="185">
        <f>SUM(R1400:R1519)</f>
        <v>0</v>
      </c>
      <c r="S1399" s="184"/>
      <c r="T1399" s="186">
        <f>SUM(T1400:T1519)</f>
        <v>0</v>
      </c>
      <c r="AR1399" s="187" t="s">
        <v>84</v>
      </c>
      <c r="AT1399" s="188" t="s">
        <v>74</v>
      </c>
      <c r="AU1399" s="188" t="s">
        <v>84</v>
      </c>
      <c r="AY1399" s="187" t="s">
        <v>184</v>
      </c>
      <c r="BK1399" s="189">
        <f>SUM(BK1400:BK1519)</f>
        <v>0</v>
      </c>
    </row>
    <row r="1400" spans="1:65" s="2" customFormat="1" ht="33" customHeight="1">
      <c r="A1400" s="34"/>
      <c r="B1400" s="35"/>
      <c r="C1400" s="192" t="s">
        <v>1279</v>
      </c>
      <c r="D1400" s="192" t="s">
        <v>187</v>
      </c>
      <c r="E1400" s="193" t="s">
        <v>1280</v>
      </c>
      <c r="F1400" s="194" t="s">
        <v>1281</v>
      </c>
      <c r="G1400" s="195" t="s">
        <v>239</v>
      </c>
      <c r="H1400" s="196">
        <v>5</v>
      </c>
      <c r="I1400" s="197"/>
      <c r="J1400" s="198">
        <f>ROUND(I1400*H1400,2)</f>
        <v>0</v>
      </c>
      <c r="K1400" s="194" t="s">
        <v>649</v>
      </c>
      <c r="L1400" s="39"/>
      <c r="M1400" s="199" t="s">
        <v>1</v>
      </c>
      <c r="N1400" s="200" t="s">
        <v>40</v>
      </c>
      <c r="O1400" s="71"/>
      <c r="P1400" s="201">
        <f>O1400*H1400</f>
        <v>0</v>
      </c>
      <c r="Q1400" s="201">
        <v>0</v>
      </c>
      <c r="R1400" s="201">
        <f>Q1400*H1400</f>
        <v>0</v>
      </c>
      <c r="S1400" s="201">
        <v>0</v>
      </c>
      <c r="T1400" s="202">
        <f>S1400*H1400</f>
        <v>0</v>
      </c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R1400" s="203" t="s">
        <v>382</v>
      </c>
      <c r="AT1400" s="203" t="s">
        <v>187</v>
      </c>
      <c r="AU1400" s="203" t="s">
        <v>185</v>
      </c>
      <c r="AY1400" s="17" t="s">
        <v>184</v>
      </c>
      <c r="BE1400" s="204">
        <f>IF(N1400="základní",J1400,0)</f>
        <v>0</v>
      </c>
      <c r="BF1400" s="204">
        <f>IF(N1400="snížená",J1400,0)</f>
        <v>0</v>
      </c>
      <c r="BG1400" s="204">
        <f>IF(N1400="zákl. přenesená",J1400,0)</f>
        <v>0</v>
      </c>
      <c r="BH1400" s="204">
        <f>IF(N1400="sníž. přenesená",J1400,0)</f>
        <v>0</v>
      </c>
      <c r="BI1400" s="204">
        <f>IF(N1400="nulová",J1400,0)</f>
        <v>0</v>
      </c>
      <c r="BJ1400" s="17" t="s">
        <v>82</v>
      </c>
      <c r="BK1400" s="204">
        <f>ROUND(I1400*H1400,2)</f>
        <v>0</v>
      </c>
      <c r="BL1400" s="17" t="s">
        <v>382</v>
      </c>
      <c r="BM1400" s="203" t="s">
        <v>1282</v>
      </c>
    </row>
    <row r="1401" spans="1:65" s="13" customFormat="1" ht="22.5">
      <c r="B1401" s="205"/>
      <c r="C1401" s="206"/>
      <c r="D1401" s="207" t="s">
        <v>193</v>
      </c>
      <c r="E1401" s="208" t="s">
        <v>1</v>
      </c>
      <c r="F1401" s="209" t="s">
        <v>1283</v>
      </c>
      <c r="G1401" s="206"/>
      <c r="H1401" s="208" t="s">
        <v>1</v>
      </c>
      <c r="I1401" s="210"/>
      <c r="J1401" s="206"/>
      <c r="K1401" s="206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193</v>
      </c>
      <c r="AU1401" s="215" t="s">
        <v>185</v>
      </c>
      <c r="AV1401" s="13" t="s">
        <v>82</v>
      </c>
      <c r="AW1401" s="13" t="s">
        <v>31</v>
      </c>
      <c r="AX1401" s="13" t="s">
        <v>75</v>
      </c>
      <c r="AY1401" s="215" t="s">
        <v>184</v>
      </c>
    </row>
    <row r="1402" spans="1:65" s="13" customFormat="1" ht="11.25">
      <c r="B1402" s="205"/>
      <c r="C1402" s="206"/>
      <c r="D1402" s="207" t="s">
        <v>193</v>
      </c>
      <c r="E1402" s="208" t="s">
        <v>1</v>
      </c>
      <c r="F1402" s="209" t="s">
        <v>195</v>
      </c>
      <c r="G1402" s="206"/>
      <c r="H1402" s="208" t="s">
        <v>1</v>
      </c>
      <c r="I1402" s="210"/>
      <c r="J1402" s="206"/>
      <c r="K1402" s="206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193</v>
      </c>
      <c r="AU1402" s="215" t="s">
        <v>185</v>
      </c>
      <c r="AV1402" s="13" t="s">
        <v>82</v>
      </c>
      <c r="AW1402" s="13" t="s">
        <v>31</v>
      </c>
      <c r="AX1402" s="13" t="s">
        <v>75</v>
      </c>
      <c r="AY1402" s="215" t="s">
        <v>184</v>
      </c>
    </row>
    <row r="1403" spans="1:65" s="13" customFormat="1" ht="11.25">
      <c r="B1403" s="205"/>
      <c r="C1403" s="206"/>
      <c r="D1403" s="207" t="s">
        <v>193</v>
      </c>
      <c r="E1403" s="208" t="s">
        <v>1</v>
      </c>
      <c r="F1403" s="209" t="s">
        <v>1284</v>
      </c>
      <c r="G1403" s="206"/>
      <c r="H1403" s="208" t="s">
        <v>1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193</v>
      </c>
      <c r="AU1403" s="215" t="s">
        <v>185</v>
      </c>
      <c r="AV1403" s="13" t="s">
        <v>82</v>
      </c>
      <c r="AW1403" s="13" t="s">
        <v>31</v>
      </c>
      <c r="AX1403" s="13" t="s">
        <v>75</v>
      </c>
      <c r="AY1403" s="215" t="s">
        <v>184</v>
      </c>
    </row>
    <row r="1404" spans="1:65" s="14" customFormat="1" ht="11.25">
      <c r="B1404" s="216"/>
      <c r="C1404" s="217"/>
      <c r="D1404" s="207" t="s">
        <v>193</v>
      </c>
      <c r="E1404" s="218" t="s">
        <v>1</v>
      </c>
      <c r="F1404" s="219" t="s">
        <v>1285</v>
      </c>
      <c r="G1404" s="217"/>
      <c r="H1404" s="220">
        <v>5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193</v>
      </c>
      <c r="AU1404" s="226" t="s">
        <v>185</v>
      </c>
      <c r="AV1404" s="14" t="s">
        <v>84</v>
      </c>
      <c r="AW1404" s="14" t="s">
        <v>31</v>
      </c>
      <c r="AX1404" s="14" t="s">
        <v>75</v>
      </c>
      <c r="AY1404" s="226" t="s">
        <v>184</v>
      </c>
    </row>
    <row r="1405" spans="1:65" s="2" customFormat="1" ht="33" customHeight="1">
      <c r="A1405" s="34"/>
      <c r="B1405" s="35"/>
      <c r="C1405" s="192" t="s">
        <v>1286</v>
      </c>
      <c r="D1405" s="192" t="s">
        <v>187</v>
      </c>
      <c r="E1405" s="193" t="s">
        <v>1287</v>
      </c>
      <c r="F1405" s="194" t="s">
        <v>1288</v>
      </c>
      <c r="G1405" s="195" t="s">
        <v>239</v>
      </c>
      <c r="H1405" s="196">
        <v>5</v>
      </c>
      <c r="I1405" s="197"/>
      <c r="J1405" s="198">
        <f>ROUND(I1405*H1405,2)</f>
        <v>0</v>
      </c>
      <c r="K1405" s="194" t="s">
        <v>649</v>
      </c>
      <c r="L1405" s="39"/>
      <c r="M1405" s="199" t="s">
        <v>1</v>
      </c>
      <c r="N1405" s="200" t="s">
        <v>40</v>
      </c>
      <c r="O1405" s="71"/>
      <c r="P1405" s="201">
        <f>O1405*H1405</f>
        <v>0</v>
      </c>
      <c r="Q1405" s="201">
        <v>0</v>
      </c>
      <c r="R1405" s="201">
        <f>Q1405*H1405</f>
        <v>0</v>
      </c>
      <c r="S1405" s="201">
        <v>0</v>
      </c>
      <c r="T1405" s="202">
        <f>S1405*H1405</f>
        <v>0</v>
      </c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R1405" s="203" t="s">
        <v>382</v>
      </c>
      <c r="AT1405" s="203" t="s">
        <v>187</v>
      </c>
      <c r="AU1405" s="203" t="s">
        <v>185</v>
      </c>
      <c r="AY1405" s="17" t="s">
        <v>184</v>
      </c>
      <c r="BE1405" s="204">
        <f>IF(N1405="základní",J1405,0)</f>
        <v>0</v>
      </c>
      <c r="BF1405" s="204">
        <f>IF(N1405="snížená",J1405,0)</f>
        <v>0</v>
      </c>
      <c r="BG1405" s="204">
        <f>IF(N1405="zákl. přenesená",J1405,0)</f>
        <v>0</v>
      </c>
      <c r="BH1405" s="204">
        <f>IF(N1405="sníž. přenesená",J1405,0)</f>
        <v>0</v>
      </c>
      <c r="BI1405" s="204">
        <f>IF(N1405="nulová",J1405,0)</f>
        <v>0</v>
      </c>
      <c r="BJ1405" s="17" t="s">
        <v>82</v>
      </c>
      <c r="BK1405" s="204">
        <f>ROUND(I1405*H1405,2)</f>
        <v>0</v>
      </c>
      <c r="BL1405" s="17" t="s">
        <v>382</v>
      </c>
      <c r="BM1405" s="203" t="s">
        <v>1289</v>
      </c>
    </row>
    <row r="1406" spans="1:65" s="13" customFormat="1" ht="22.5">
      <c r="B1406" s="205"/>
      <c r="C1406" s="206"/>
      <c r="D1406" s="207" t="s">
        <v>193</v>
      </c>
      <c r="E1406" s="208" t="s">
        <v>1</v>
      </c>
      <c r="F1406" s="209" t="s">
        <v>1283</v>
      </c>
      <c r="G1406" s="206"/>
      <c r="H1406" s="208" t="s">
        <v>1</v>
      </c>
      <c r="I1406" s="210"/>
      <c r="J1406" s="206"/>
      <c r="K1406" s="206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193</v>
      </c>
      <c r="AU1406" s="215" t="s">
        <v>185</v>
      </c>
      <c r="AV1406" s="13" t="s">
        <v>82</v>
      </c>
      <c r="AW1406" s="13" t="s">
        <v>31</v>
      </c>
      <c r="AX1406" s="13" t="s">
        <v>75</v>
      </c>
      <c r="AY1406" s="215" t="s">
        <v>184</v>
      </c>
    </row>
    <row r="1407" spans="1:65" s="13" customFormat="1" ht="11.25">
      <c r="B1407" s="205"/>
      <c r="C1407" s="206"/>
      <c r="D1407" s="207" t="s">
        <v>193</v>
      </c>
      <c r="E1407" s="208" t="s">
        <v>1</v>
      </c>
      <c r="F1407" s="209" t="s">
        <v>195</v>
      </c>
      <c r="G1407" s="206"/>
      <c r="H1407" s="208" t="s">
        <v>1</v>
      </c>
      <c r="I1407" s="210"/>
      <c r="J1407" s="206"/>
      <c r="K1407" s="206"/>
      <c r="L1407" s="211"/>
      <c r="M1407" s="212"/>
      <c r="N1407" s="213"/>
      <c r="O1407" s="213"/>
      <c r="P1407" s="213"/>
      <c r="Q1407" s="213"/>
      <c r="R1407" s="213"/>
      <c r="S1407" s="213"/>
      <c r="T1407" s="214"/>
      <c r="AT1407" s="215" t="s">
        <v>193</v>
      </c>
      <c r="AU1407" s="215" t="s">
        <v>185</v>
      </c>
      <c r="AV1407" s="13" t="s">
        <v>82</v>
      </c>
      <c r="AW1407" s="13" t="s">
        <v>31</v>
      </c>
      <c r="AX1407" s="13" t="s">
        <v>75</v>
      </c>
      <c r="AY1407" s="215" t="s">
        <v>184</v>
      </c>
    </row>
    <row r="1408" spans="1:65" s="13" customFormat="1" ht="11.25">
      <c r="B1408" s="205"/>
      <c r="C1408" s="206"/>
      <c r="D1408" s="207" t="s">
        <v>193</v>
      </c>
      <c r="E1408" s="208" t="s">
        <v>1</v>
      </c>
      <c r="F1408" s="209" t="s">
        <v>1284</v>
      </c>
      <c r="G1408" s="206"/>
      <c r="H1408" s="208" t="s">
        <v>1</v>
      </c>
      <c r="I1408" s="210"/>
      <c r="J1408" s="206"/>
      <c r="K1408" s="206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193</v>
      </c>
      <c r="AU1408" s="215" t="s">
        <v>185</v>
      </c>
      <c r="AV1408" s="13" t="s">
        <v>82</v>
      </c>
      <c r="AW1408" s="13" t="s">
        <v>31</v>
      </c>
      <c r="AX1408" s="13" t="s">
        <v>75</v>
      </c>
      <c r="AY1408" s="215" t="s">
        <v>184</v>
      </c>
    </row>
    <row r="1409" spans="1:65" s="14" customFormat="1" ht="11.25">
      <c r="B1409" s="216"/>
      <c r="C1409" s="217"/>
      <c r="D1409" s="207" t="s">
        <v>193</v>
      </c>
      <c r="E1409" s="218" t="s">
        <v>1</v>
      </c>
      <c r="F1409" s="219" t="s">
        <v>1290</v>
      </c>
      <c r="G1409" s="217"/>
      <c r="H1409" s="220">
        <v>5</v>
      </c>
      <c r="I1409" s="221"/>
      <c r="J1409" s="217"/>
      <c r="K1409" s="217"/>
      <c r="L1409" s="222"/>
      <c r="M1409" s="223"/>
      <c r="N1409" s="224"/>
      <c r="O1409" s="224"/>
      <c r="P1409" s="224"/>
      <c r="Q1409" s="224"/>
      <c r="R1409" s="224"/>
      <c r="S1409" s="224"/>
      <c r="T1409" s="225"/>
      <c r="AT1409" s="226" t="s">
        <v>193</v>
      </c>
      <c r="AU1409" s="226" t="s">
        <v>185</v>
      </c>
      <c r="AV1409" s="14" t="s">
        <v>84</v>
      </c>
      <c r="AW1409" s="14" t="s">
        <v>31</v>
      </c>
      <c r="AX1409" s="14" t="s">
        <v>75</v>
      </c>
      <c r="AY1409" s="226" t="s">
        <v>184</v>
      </c>
    </row>
    <row r="1410" spans="1:65" s="2" customFormat="1" ht="33" customHeight="1">
      <c r="A1410" s="34"/>
      <c r="B1410" s="35"/>
      <c r="C1410" s="192" t="s">
        <v>1291</v>
      </c>
      <c r="D1410" s="192" t="s">
        <v>187</v>
      </c>
      <c r="E1410" s="193" t="s">
        <v>1292</v>
      </c>
      <c r="F1410" s="194" t="s">
        <v>1293</v>
      </c>
      <c r="G1410" s="195" t="s">
        <v>239</v>
      </c>
      <c r="H1410" s="196">
        <v>10</v>
      </c>
      <c r="I1410" s="197"/>
      <c r="J1410" s="198">
        <f>ROUND(I1410*H1410,2)</f>
        <v>0</v>
      </c>
      <c r="K1410" s="194" t="s">
        <v>649</v>
      </c>
      <c r="L1410" s="39"/>
      <c r="M1410" s="199" t="s">
        <v>1</v>
      </c>
      <c r="N1410" s="200" t="s">
        <v>40</v>
      </c>
      <c r="O1410" s="71"/>
      <c r="P1410" s="201">
        <f>O1410*H1410</f>
        <v>0</v>
      </c>
      <c r="Q1410" s="201">
        <v>0</v>
      </c>
      <c r="R1410" s="201">
        <f>Q1410*H1410</f>
        <v>0</v>
      </c>
      <c r="S1410" s="201">
        <v>0</v>
      </c>
      <c r="T1410" s="202">
        <f>S1410*H1410</f>
        <v>0</v>
      </c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R1410" s="203" t="s">
        <v>382</v>
      </c>
      <c r="AT1410" s="203" t="s">
        <v>187</v>
      </c>
      <c r="AU1410" s="203" t="s">
        <v>185</v>
      </c>
      <c r="AY1410" s="17" t="s">
        <v>184</v>
      </c>
      <c r="BE1410" s="204">
        <f>IF(N1410="základní",J1410,0)</f>
        <v>0</v>
      </c>
      <c r="BF1410" s="204">
        <f>IF(N1410="snížená",J1410,0)</f>
        <v>0</v>
      </c>
      <c r="BG1410" s="204">
        <f>IF(N1410="zákl. přenesená",J1410,0)</f>
        <v>0</v>
      </c>
      <c r="BH1410" s="204">
        <f>IF(N1410="sníž. přenesená",J1410,0)</f>
        <v>0</v>
      </c>
      <c r="BI1410" s="204">
        <f>IF(N1410="nulová",J1410,0)</f>
        <v>0</v>
      </c>
      <c r="BJ1410" s="17" t="s">
        <v>82</v>
      </c>
      <c r="BK1410" s="204">
        <f>ROUND(I1410*H1410,2)</f>
        <v>0</v>
      </c>
      <c r="BL1410" s="17" t="s">
        <v>382</v>
      </c>
      <c r="BM1410" s="203" t="s">
        <v>1294</v>
      </c>
    </row>
    <row r="1411" spans="1:65" s="13" customFormat="1" ht="22.5">
      <c r="B1411" s="205"/>
      <c r="C1411" s="206"/>
      <c r="D1411" s="207" t="s">
        <v>193</v>
      </c>
      <c r="E1411" s="208" t="s">
        <v>1</v>
      </c>
      <c r="F1411" s="209" t="s">
        <v>1283</v>
      </c>
      <c r="G1411" s="206"/>
      <c r="H1411" s="208" t="s">
        <v>1</v>
      </c>
      <c r="I1411" s="210"/>
      <c r="J1411" s="206"/>
      <c r="K1411" s="206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193</v>
      </c>
      <c r="AU1411" s="215" t="s">
        <v>185</v>
      </c>
      <c r="AV1411" s="13" t="s">
        <v>82</v>
      </c>
      <c r="AW1411" s="13" t="s">
        <v>31</v>
      </c>
      <c r="AX1411" s="13" t="s">
        <v>75</v>
      </c>
      <c r="AY1411" s="215" t="s">
        <v>184</v>
      </c>
    </row>
    <row r="1412" spans="1:65" s="13" customFormat="1" ht="11.25">
      <c r="B1412" s="205"/>
      <c r="C1412" s="206"/>
      <c r="D1412" s="207" t="s">
        <v>193</v>
      </c>
      <c r="E1412" s="208" t="s">
        <v>1</v>
      </c>
      <c r="F1412" s="209" t="s">
        <v>195</v>
      </c>
      <c r="G1412" s="206"/>
      <c r="H1412" s="208" t="s">
        <v>1</v>
      </c>
      <c r="I1412" s="210"/>
      <c r="J1412" s="206"/>
      <c r="K1412" s="206"/>
      <c r="L1412" s="211"/>
      <c r="M1412" s="212"/>
      <c r="N1412" s="213"/>
      <c r="O1412" s="213"/>
      <c r="P1412" s="213"/>
      <c r="Q1412" s="213"/>
      <c r="R1412" s="213"/>
      <c r="S1412" s="213"/>
      <c r="T1412" s="214"/>
      <c r="AT1412" s="215" t="s">
        <v>193</v>
      </c>
      <c r="AU1412" s="215" t="s">
        <v>185</v>
      </c>
      <c r="AV1412" s="13" t="s">
        <v>82</v>
      </c>
      <c r="AW1412" s="13" t="s">
        <v>31</v>
      </c>
      <c r="AX1412" s="13" t="s">
        <v>75</v>
      </c>
      <c r="AY1412" s="215" t="s">
        <v>184</v>
      </c>
    </row>
    <row r="1413" spans="1:65" s="13" customFormat="1" ht="11.25">
      <c r="B1413" s="205"/>
      <c r="C1413" s="206"/>
      <c r="D1413" s="207" t="s">
        <v>193</v>
      </c>
      <c r="E1413" s="208" t="s">
        <v>1</v>
      </c>
      <c r="F1413" s="209" t="s">
        <v>1284</v>
      </c>
      <c r="G1413" s="206"/>
      <c r="H1413" s="208" t="s">
        <v>1</v>
      </c>
      <c r="I1413" s="210"/>
      <c r="J1413" s="206"/>
      <c r="K1413" s="206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193</v>
      </c>
      <c r="AU1413" s="215" t="s">
        <v>185</v>
      </c>
      <c r="AV1413" s="13" t="s">
        <v>82</v>
      </c>
      <c r="AW1413" s="13" t="s">
        <v>31</v>
      </c>
      <c r="AX1413" s="13" t="s">
        <v>75</v>
      </c>
      <c r="AY1413" s="215" t="s">
        <v>184</v>
      </c>
    </row>
    <row r="1414" spans="1:65" s="14" customFormat="1" ht="11.25">
      <c r="B1414" s="216"/>
      <c r="C1414" s="217"/>
      <c r="D1414" s="207" t="s">
        <v>193</v>
      </c>
      <c r="E1414" s="218" t="s">
        <v>1</v>
      </c>
      <c r="F1414" s="219" t="s">
        <v>1295</v>
      </c>
      <c r="G1414" s="217"/>
      <c r="H1414" s="220">
        <v>10</v>
      </c>
      <c r="I1414" s="221"/>
      <c r="J1414" s="217"/>
      <c r="K1414" s="217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193</v>
      </c>
      <c r="AU1414" s="226" t="s">
        <v>185</v>
      </c>
      <c r="AV1414" s="14" t="s">
        <v>84</v>
      </c>
      <c r="AW1414" s="14" t="s">
        <v>31</v>
      </c>
      <c r="AX1414" s="14" t="s">
        <v>75</v>
      </c>
      <c r="AY1414" s="226" t="s">
        <v>184</v>
      </c>
    </row>
    <row r="1415" spans="1:65" s="2" customFormat="1" ht="33" customHeight="1">
      <c r="A1415" s="34"/>
      <c r="B1415" s="35"/>
      <c r="C1415" s="192" t="s">
        <v>1296</v>
      </c>
      <c r="D1415" s="192" t="s">
        <v>187</v>
      </c>
      <c r="E1415" s="193" t="s">
        <v>1297</v>
      </c>
      <c r="F1415" s="194" t="s">
        <v>1298</v>
      </c>
      <c r="G1415" s="195" t="s">
        <v>239</v>
      </c>
      <c r="H1415" s="196">
        <v>2</v>
      </c>
      <c r="I1415" s="197"/>
      <c r="J1415" s="198">
        <f>ROUND(I1415*H1415,2)</f>
        <v>0</v>
      </c>
      <c r="K1415" s="194" t="s">
        <v>649</v>
      </c>
      <c r="L1415" s="39"/>
      <c r="M1415" s="199" t="s">
        <v>1</v>
      </c>
      <c r="N1415" s="200" t="s">
        <v>40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382</v>
      </c>
      <c r="AT1415" s="203" t="s">
        <v>187</v>
      </c>
      <c r="AU1415" s="203" t="s">
        <v>185</v>
      </c>
      <c r="AY1415" s="17" t="s">
        <v>184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82</v>
      </c>
      <c r="BK1415" s="204">
        <f>ROUND(I1415*H1415,2)</f>
        <v>0</v>
      </c>
      <c r="BL1415" s="17" t="s">
        <v>382</v>
      </c>
      <c r="BM1415" s="203" t="s">
        <v>1299</v>
      </c>
    </row>
    <row r="1416" spans="1:65" s="13" customFormat="1" ht="22.5">
      <c r="B1416" s="205"/>
      <c r="C1416" s="206"/>
      <c r="D1416" s="207" t="s">
        <v>193</v>
      </c>
      <c r="E1416" s="208" t="s">
        <v>1</v>
      </c>
      <c r="F1416" s="209" t="s">
        <v>1283</v>
      </c>
      <c r="G1416" s="206"/>
      <c r="H1416" s="208" t="s">
        <v>1</v>
      </c>
      <c r="I1416" s="210"/>
      <c r="J1416" s="206"/>
      <c r="K1416" s="206"/>
      <c r="L1416" s="211"/>
      <c r="M1416" s="212"/>
      <c r="N1416" s="213"/>
      <c r="O1416" s="213"/>
      <c r="P1416" s="213"/>
      <c r="Q1416" s="213"/>
      <c r="R1416" s="213"/>
      <c r="S1416" s="213"/>
      <c r="T1416" s="214"/>
      <c r="AT1416" s="215" t="s">
        <v>193</v>
      </c>
      <c r="AU1416" s="215" t="s">
        <v>185</v>
      </c>
      <c r="AV1416" s="13" t="s">
        <v>82</v>
      </c>
      <c r="AW1416" s="13" t="s">
        <v>31</v>
      </c>
      <c r="AX1416" s="13" t="s">
        <v>75</v>
      </c>
      <c r="AY1416" s="215" t="s">
        <v>184</v>
      </c>
    </row>
    <row r="1417" spans="1:65" s="13" customFormat="1" ht="11.25">
      <c r="B1417" s="205"/>
      <c r="C1417" s="206"/>
      <c r="D1417" s="207" t="s">
        <v>193</v>
      </c>
      <c r="E1417" s="208" t="s">
        <v>1</v>
      </c>
      <c r="F1417" s="209" t="s">
        <v>195</v>
      </c>
      <c r="G1417" s="206"/>
      <c r="H1417" s="208" t="s">
        <v>1</v>
      </c>
      <c r="I1417" s="210"/>
      <c r="J1417" s="206"/>
      <c r="K1417" s="206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193</v>
      </c>
      <c r="AU1417" s="215" t="s">
        <v>185</v>
      </c>
      <c r="AV1417" s="13" t="s">
        <v>82</v>
      </c>
      <c r="AW1417" s="13" t="s">
        <v>31</v>
      </c>
      <c r="AX1417" s="13" t="s">
        <v>75</v>
      </c>
      <c r="AY1417" s="215" t="s">
        <v>184</v>
      </c>
    </row>
    <row r="1418" spans="1:65" s="13" customFormat="1" ht="11.25">
      <c r="B1418" s="205"/>
      <c r="C1418" s="206"/>
      <c r="D1418" s="207" t="s">
        <v>193</v>
      </c>
      <c r="E1418" s="208" t="s">
        <v>1</v>
      </c>
      <c r="F1418" s="209" t="s">
        <v>1284</v>
      </c>
      <c r="G1418" s="206"/>
      <c r="H1418" s="208" t="s">
        <v>1</v>
      </c>
      <c r="I1418" s="210"/>
      <c r="J1418" s="206"/>
      <c r="K1418" s="206"/>
      <c r="L1418" s="211"/>
      <c r="M1418" s="212"/>
      <c r="N1418" s="213"/>
      <c r="O1418" s="213"/>
      <c r="P1418" s="213"/>
      <c r="Q1418" s="213"/>
      <c r="R1418" s="213"/>
      <c r="S1418" s="213"/>
      <c r="T1418" s="214"/>
      <c r="AT1418" s="215" t="s">
        <v>193</v>
      </c>
      <c r="AU1418" s="215" t="s">
        <v>185</v>
      </c>
      <c r="AV1418" s="13" t="s">
        <v>82</v>
      </c>
      <c r="AW1418" s="13" t="s">
        <v>31</v>
      </c>
      <c r="AX1418" s="13" t="s">
        <v>75</v>
      </c>
      <c r="AY1418" s="215" t="s">
        <v>184</v>
      </c>
    </row>
    <row r="1419" spans="1:65" s="14" customFormat="1" ht="11.25">
      <c r="B1419" s="216"/>
      <c r="C1419" s="217"/>
      <c r="D1419" s="207" t="s">
        <v>193</v>
      </c>
      <c r="E1419" s="218" t="s">
        <v>1</v>
      </c>
      <c r="F1419" s="219" t="s">
        <v>1300</v>
      </c>
      <c r="G1419" s="217"/>
      <c r="H1419" s="220">
        <v>2</v>
      </c>
      <c r="I1419" s="221"/>
      <c r="J1419" s="217"/>
      <c r="K1419" s="217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193</v>
      </c>
      <c r="AU1419" s="226" t="s">
        <v>185</v>
      </c>
      <c r="AV1419" s="14" t="s">
        <v>84</v>
      </c>
      <c r="AW1419" s="14" t="s">
        <v>31</v>
      </c>
      <c r="AX1419" s="14" t="s">
        <v>75</v>
      </c>
      <c r="AY1419" s="226" t="s">
        <v>184</v>
      </c>
    </row>
    <row r="1420" spans="1:65" s="2" customFormat="1" ht="36">
      <c r="A1420" s="34"/>
      <c r="B1420" s="35"/>
      <c r="C1420" s="192" t="s">
        <v>1301</v>
      </c>
      <c r="D1420" s="192" t="s">
        <v>187</v>
      </c>
      <c r="E1420" s="193" t="s">
        <v>1302</v>
      </c>
      <c r="F1420" s="194" t="s">
        <v>1303</v>
      </c>
      <c r="G1420" s="195" t="s">
        <v>239</v>
      </c>
      <c r="H1420" s="196">
        <v>6</v>
      </c>
      <c r="I1420" s="197"/>
      <c r="J1420" s="198">
        <f>ROUND(I1420*H1420,2)</f>
        <v>0</v>
      </c>
      <c r="K1420" s="194" t="s">
        <v>649</v>
      </c>
      <c r="L1420" s="39"/>
      <c r="M1420" s="199" t="s">
        <v>1</v>
      </c>
      <c r="N1420" s="200" t="s">
        <v>40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382</v>
      </c>
      <c r="AT1420" s="203" t="s">
        <v>187</v>
      </c>
      <c r="AU1420" s="203" t="s">
        <v>185</v>
      </c>
      <c r="AY1420" s="17" t="s">
        <v>184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82</v>
      </c>
      <c r="BK1420" s="204">
        <f>ROUND(I1420*H1420,2)</f>
        <v>0</v>
      </c>
      <c r="BL1420" s="17" t="s">
        <v>382</v>
      </c>
      <c r="BM1420" s="203" t="s">
        <v>1304</v>
      </c>
    </row>
    <row r="1421" spans="1:65" s="13" customFormat="1" ht="22.5">
      <c r="B1421" s="205"/>
      <c r="C1421" s="206"/>
      <c r="D1421" s="207" t="s">
        <v>193</v>
      </c>
      <c r="E1421" s="208" t="s">
        <v>1</v>
      </c>
      <c r="F1421" s="209" t="s">
        <v>1305</v>
      </c>
      <c r="G1421" s="206"/>
      <c r="H1421" s="208" t="s">
        <v>1</v>
      </c>
      <c r="I1421" s="210"/>
      <c r="J1421" s="206"/>
      <c r="K1421" s="206"/>
      <c r="L1421" s="211"/>
      <c r="M1421" s="212"/>
      <c r="N1421" s="213"/>
      <c r="O1421" s="213"/>
      <c r="P1421" s="213"/>
      <c r="Q1421" s="213"/>
      <c r="R1421" s="213"/>
      <c r="S1421" s="213"/>
      <c r="T1421" s="214"/>
      <c r="AT1421" s="215" t="s">
        <v>193</v>
      </c>
      <c r="AU1421" s="215" t="s">
        <v>185</v>
      </c>
      <c r="AV1421" s="13" t="s">
        <v>82</v>
      </c>
      <c r="AW1421" s="13" t="s">
        <v>31</v>
      </c>
      <c r="AX1421" s="13" t="s">
        <v>75</v>
      </c>
      <c r="AY1421" s="215" t="s">
        <v>184</v>
      </c>
    </row>
    <row r="1422" spans="1:65" s="13" customFormat="1" ht="11.25">
      <c r="B1422" s="205"/>
      <c r="C1422" s="206"/>
      <c r="D1422" s="207" t="s">
        <v>193</v>
      </c>
      <c r="E1422" s="208" t="s">
        <v>1</v>
      </c>
      <c r="F1422" s="209" t="s">
        <v>195</v>
      </c>
      <c r="G1422" s="206"/>
      <c r="H1422" s="208" t="s">
        <v>1</v>
      </c>
      <c r="I1422" s="210"/>
      <c r="J1422" s="206"/>
      <c r="K1422" s="206"/>
      <c r="L1422" s="211"/>
      <c r="M1422" s="212"/>
      <c r="N1422" s="213"/>
      <c r="O1422" s="213"/>
      <c r="P1422" s="213"/>
      <c r="Q1422" s="213"/>
      <c r="R1422" s="213"/>
      <c r="S1422" s="213"/>
      <c r="T1422" s="214"/>
      <c r="AT1422" s="215" t="s">
        <v>193</v>
      </c>
      <c r="AU1422" s="215" t="s">
        <v>185</v>
      </c>
      <c r="AV1422" s="13" t="s">
        <v>82</v>
      </c>
      <c r="AW1422" s="13" t="s">
        <v>31</v>
      </c>
      <c r="AX1422" s="13" t="s">
        <v>75</v>
      </c>
      <c r="AY1422" s="215" t="s">
        <v>184</v>
      </c>
    </row>
    <row r="1423" spans="1:65" s="13" customFormat="1" ht="11.25">
      <c r="B1423" s="205"/>
      <c r="C1423" s="206"/>
      <c r="D1423" s="207" t="s">
        <v>193</v>
      </c>
      <c r="E1423" s="208" t="s">
        <v>1</v>
      </c>
      <c r="F1423" s="209" t="s">
        <v>1306</v>
      </c>
      <c r="G1423" s="206"/>
      <c r="H1423" s="208" t="s">
        <v>1</v>
      </c>
      <c r="I1423" s="210"/>
      <c r="J1423" s="206"/>
      <c r="K1423" s="206"/>
      <c r="L1423" s="211"/>
      <c r="M1423" s="212"/>
      <c r="N1423" s="213"/>
      <c r="O1423" s="213"/>
      <c r="P1423" s="213"/>
      <c r="Q1423" s="213"/>
      <c r="R1423" s="213"/>
      <c r="S1423" s="213"/>
      <c r="T1423" s="214"/>
      <c r="AT1423" s="215" t="s">
        <v>193</v>
      </c>
      <c r="AU1423" s="215" t="s">
        <v>185</v>
      </c>
      <c r="AV1423" s="13" t="s">
        <v>82</v>
      </c>
      <c r="AW1423" s="13" t="s">
        <v>31</v>
      </c>
      <c r="AX1423" s="13" t="s">
        <v>75</v>
      </c>
      <c r="AY1423" s="215" t="s">
        <v>184</v>
      </c>
    </row>
    <row r="1424" spans="1:65" s="14" customFormat="1" ht="11.25">
      <c r="B1424" s="216"/>
      <c r="C1424" s="217"/>
      <c r="D1424" s="207" t="s">
        <v>193</v>
      </c>
      <c r="E1424" s="218" t="s">
        <v>1</v>
      </c>
      <c r="F1424" s="219" t="s">
        <v>1307</v>
      </c>
      <c r="G1424" s="217"/>
      <c r="H1424" s="220">
        <v>6</v>
      </c>
      <c r="I1424" s="221"/>
      <c r="J1424" s="217"/>
      <c r="K1424" s="217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193</v>
      </c>
      <c r="AU1424" s="226" t="s">
        <v>185</v>
      </c>
      <c r="AV1424" s="14" t="s">
        <v>84</v>
      </c>
      <c r="AW1424" s="14" t="s">
        <v>31</v>
      </c>
      <c r="AX1424" s="14" t="s">
        <v>75</v>
      </c>
      <c r="AY1424" s="226" t="s">
        <v>184</v>
      </c>
    </row>
    <row r="1425" spans="1:65" s="2" customFormat="1" ht="36">
      <c r="A1425" s="34"/>
      <c r="B1425" s="35"/>
      <c r="C1425" s="192" t="s">
        <v>1308</v>
      </c>
      <c r="D1425" s="192" t="s">
        <v>187</v>
      </c>
      <c r="E1425" s="193" t="s">
        <v>1309</v>
      </c>
      <c r="F1425" s="194" t="s">
        <v>1310</v>
      </c>
      <c r="G1425" s="195" t="s">
        <v>239</v>
      </c>
      <c r="H1425" s="196">
        <v>4</v>
      </c>
      <c r="I1425" s="197"/>
      <c r="J1425" s="198">
        <f>ROUND(I1425*H1425,2)</f>
        <v>0</v>
      </c>
      <c r="K1425" s="194" t="s">
        <v>649</v>
      </c>
      <c r="L1425" s="39"/>
      <c r="M1425" s="199" t="s">
        <v>1</v>
      </c>
      <c r="N1425" s="200" t="s">
        <v>40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382</v>
      </c>
      <c r="AT1425" s="203" t="s">
        <v>187</v>
      </c>
      <c r="AU1425" s="203" t="s">
        <v>185</v>
      </c>
      <c r="AY1425" s="17" t="s">
        <v>184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82</v>
      </c>
      <c r="BK1425" s="204">
        <f>ROUND(I1425*H1425,2)</f>
        <v>0</v>
      </c>
      <c r="BL1425" s="17" t="s">
        <v>382</v>
      </c>
      <c r="BM1425" s="203" t="s">
        <v>1311</v>
      </c>
    </row>
    <row r="1426" spans="1:65" s="13" customFormat="1" ht="22.5">
      <c r="B1426" s="205"/>
      <c r="C1426" s="206"/>
      <c r="D1426" s="207" t="s">
        <v>193</v>
      </c>
      <c r="E1426" s="208" t="s">
        <v>1</v>
      </c>
      <c r="F1426" s="209" t="s">
        <v>1283</v>
      </c>
      <c r="G1426" s="206"/>
      <c r="H1426" s="208" t="s">
        <v>1</v>
      </c>
      <c r="I1426" s="210"/>
      <c r="J1426" s="206"/>
      <c r="K1426" s="206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193</v>
      </c>
      <c r="AU1426" s="215" t="s">
        <v>185</v>
      </c>
      <c r="AV1426" s="13" t="s">
        <v>82</v>
      </c>
      <c r="AW1426" s="13" t="s">
        <v>31</v>
      </c>
      <c r="AX1426" s="13" t="s">
        <v>75</v>
      </c>
      <c r="AY1426" s="215" t="s">
        <v>184</v>
      </c>
    </row>
    <row r="1427" spans="1:65" s="13" customFormat="1" ht="11.25">
      <c r="B1427" s="205"/>
      <c r="C1427" s="206"/>
      <c r="D1427" s="207" t="s">
        <v>193</v>
      </c>
      <c r="E1427" s="208" t="s">
        <v>1</v>
      </c>
      <c r="F1427" s="209" t="s">
        <v>195</v>
      </c>
      <c r="G1427" s="206"/>
      <c r="H1427" s="208" t="s">
        <v>1</v>
      </c>
      <c r="I1427" s="210"/>
      <c r="J1427" s="206"/>
      <c r="K1427" s="206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193</v>
      </c>
      <c r="AU1427" s="215" t="s">
        <v>185</v>
      </c>
      <c r="AV1427" s="13" t="s">
        <v>82</v>
      </c>
      <c r="AW1427" s="13" t="s">
        <v>31</v>
      </c>
      <c r="AX1427" s="13" t="s">
        <v>75</v>
      </c>
      <c r="AY1427" s="215" t="s">
        <v>184</v>
      </c>
    </row>
    <row r="1428" spans="1:65" s="13" customFormat="1" ht="11.25">
      <c r="B1428" s="205"/>
      <c r="C1428" s="206"/>
      <c r="D1428" s="207" t="s">
        <v>193</v>
      </c>
      <c r="E1428" s="208" t="s">
        <v>1</v>
      </c>
      <c r="F1428" s="209" t="s">
        <v>1306</v>
      </c>
      <c r="G1428" s="206"/>
      <c r="H1428" s="208" t="s">
        <v>1</v>
      </c>
      <c r="I1428" s="210"/>
      <c r="J1428" s="206"/>
      <c r="K1428" s="206"/>
      <c r="L1428" s="211"/>
      <c r="M1428" s="212"/>
      <c r="N1428" s="213"/>
      <c r="O1428" s="213"/>
      <c r="P1428" s="213"/>
      <c r="Q1428" s="213"/>
      <c r="R1428" s="213"/>
      <c r="S1428" s="213"/>
      <c r="T1428" s="214"/>
      <c r="AT1428" s="215" t="s">
        <v>193</v>
      </c>
      <c r="AU1428" s="215" t="s">
        <v>185</v>
      </c>
      <c r="AV1428" s="13" t="s">
        <v>82</v>
      </c>
      <c r="AW1428" s="13" t="s">
        <v>31</v>
      </c>
      <c r="AX1428" s="13" t="s">
        <v>75</v>
      </c>
      <c r="AY1428" s="215" t="s">
        <v>184</v>
      </c>
    </row>
    <row r="1429" spans="1:65" s="14" customFormat="1" ht="11.25">
      <c r="B1429" s="216"/>
      <c r="C1429" s="217"/>
      <c r="D1429" s="207" t="s">
        <v>193</v>
      </c>
      <c r="E1429" s="218" t="s">
        <v>1</v>
      </c>
      <c r="F1429" s="219" t="s">
        <v>1312</v>
      </c>
      <c r="G1429" s="217"/>
      <c r="H1429" s="220">
        <v>4</v>
      </c>
      <c r="I1429" s="221"/>
      <c r="J1429" s="217"/>
      <c r="K1429" s="217"/>
      <c r="L1429" s="222"/>
      <c r="M1429" s="223"/>
      <c r="N1429" s="224"/>
      <c r="O1429" s="224"/>
      <c r="P1429" s="224"/>
      <c r="Q1429" s="224"/>
      <c r="R1429" s="224"/>
      <c r="S1429" s="224"/>
      <c r="T1429" s="225"/>
      <c r="AT1429" s="226" t="s">
        <v>193</v>
      </c>
      <c r="AU1429" s="226" t="s">
        <v>185</v>
      </c>
      <c r="AV1429" s="14" t="s">
        <v>84</v>
      </c>
      <c r="AW1429" s="14" t="s">
        <v>31</v>
      </c>
      <c r="AX1429" s="14" t="s">
        <v>75</v>
      </c>
      <c r="AY1429" s="226" t="s">
        <v>184</v>
      </c>
    </row>
    <row r="1430" spans="1:65" s="2" customFormat="1" ht="33" customHeight="1">
      <c r="A1430" s="34"/>
      <c r="B1430" s="35"/>
      <c r="C1430" s="192" t="s">
        <v>1313</v>
      </c>
      <c r="D1430" s="192" t="s">
        <v>187</v>
      </c>
      <c r="E1430" s="193" t="s">
        <v>1314</v>
      </c>
      <c r="F1430" s="194" t="s">
        <v>1315</v>
      </c>
      <c r="G1430" s="195" t="s">
        <v>239</v>
      </c>
      <c r="H1430" s="196">
        <v>6</v>
      </c>
      <c r="I1430" s="197"/>
      <c r="J1430" s="198">
        <f>ROUND(I1430*H1430,2)</f>
        <v>0</v>
      </c>
      <c r="K1430" s="194" t="s">
        <v>649</v>
      </c>
      <c r="L1430" s="39"/>
      <c r="M1430" s="199" t="s">
        <v>1</v>
      </c>
      <c r="N1430" s="200" t="s">
        <v>40</v>
      </c>
      <c r="O1430" s="71"/>
      <c r="P1430" s="201">
        <f>O1430*H1430</f>
        <v>0</v>
      </c>
      <c r="Q1430" s="201">
        <v>0</v>
      </c>
      <c r="R1430" s="201">
        <f>Q1430*H1430</f>
        <v>0</v>
      </c>
      <c r="S1430" s="201">
        <v>0</v>
      </c>
      <c r="T1430" s="202">
        <f>S1430*H1430</f>
        <v>0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203" t="s">
        <v>382</v>
      </c>
      <c r="AT1430" s="203" t="s">
        <v>187</v>
      </c>
      <c r="AU1430" s="203" t="s">
        <v>185</v>
      </c>
      <c r="AY1430" s="17" t="s">
        <v>184</v>
      </c>
      <c r="BE1430" s="204">
        <f>IF(N1430="základní",J1430,0)</f>
        <v>0</v>
      </c>
      <c r="BF1430" s="204">
        <f>IF(N1430="snížená",J1430,0)</f>
        <v>0</v>
      </c>
      <c r="BG1430" s="204">
        <f>IF(N1430="zákl. přenesená",J1430,0)</f>
        <v>0</v>
      </c>
      <c r="BH1430" s="204">
        <f>IF(N1430="sníž. přenesená",J1430,0)</f>
        <v>0</v>
      </c>
      <c r="BI1430" s="204">
        <f>IF(N1430="nulová",J1430,0)</f>
        <v>0</v>
      </c>
      <c r="BJ1430" s="17" t="s">
        <v>82</v>
      </c>
      <c r="BK1430" s="204">
        <f>ROUND(I1430*H1430,2)</f>
        <v>0</v>
      </c>
      <c r="BL1430" s="17" t="s">
        <v>382</v>
      </c>
      <c r="BM1430" s="203" t="s">
        <v>1316</v>
      </c>
    </row>
    <row r="1431" spans="1:65" s="13" customFormat="1" ht="22.5">
      <c r="B1431" s="205"/>
      <c r="C1431" s="206"/>
      <c r="D1431" s="207" t="s">
        <v>193</v>
      </c>
      <c r="E1431" s="208" t="s">
        <v>1</v>
      </c>
      <c r="F1431" s="209" t="s">
        <v>1283</v>
      </c>
      <c r="G1431" s="206"/>
      <c r="H1431" s="208" t="s">
        <v>1</v>
      </c>
      <c r="I1431" s="210"/>
      <c r="J1431" s="206"/>
      <c r="K1431" s="206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193</v>
      </c>
      <c r="AU1431" s="215" t="s">
        <v>185</v>
      </c>
      <c r="AV1431" s="13" t="s">
        <v>82</v>
      </c>
      <c r="AW1431" s="13" t="s">
        <v>31</v>
      </c>
      <c r="AX1431" s="13" t="s">
        <v>75</v>
      </c>
      <c r="AY1431" s="215" t="s">
        <v>184</v>
      </c>
    </row>
    <row r="1432" spans="1:65" s="13" customFormat="1" ht="11.25">
      <c r="B1432" s="205"/>
      <c r="C1432" s="206"/>
      <c r="D1432" s="207" t="s">
        <v>193</v>
      </c>
      <c r="E1432" s="208" t="s">
        <v>1</v>
      </c>
      <c r="F1432" s="209" t="s">
        <v>195</v>
      </c>
      <c r="G1432" s="206"/>
      <c r="H1432" s="208" t="s">
        <v>1</v>
      </c>
      <c r="I1432" s="210"/>
      <c r="J1432" s="206"/>
      <c r="K1432" s="206"/>
      <c r="L1432" s="211"/>
      <c r="M1432" s="212"/>
      <c r="N1432" s="213"/>
      <c r="O1432" s="213"/>
      <c r="P1432" s="213"/>
      <c r="Q1432" s="213"/>
      <c r="R1432" s="213"/>
      <c r="S1432" s="213"/>
      <c r="T1432" s="214"/>
      <c r="AT1432" s="215" t="s">
        <v>193</v>
      </c>
      <c r="AU1432" s="215" t="s">
        <v>185</v>
      </c>
      <c r="AV1432" s="13" t="s">
        <v>82</v>
      </c>
      <c r="AW1432" s="13" t="s">
        <v>31</v>
      </c>
      <c r="AX1432" s="13" t="s">
        <v>75</v>
      </c>
      <c r="AY1432" s="215" t="s">
        <v>184</v>
      </c>
    </row>
    <row r="1433" spans="1:65" s="13" customFormat="1" ht="11.25">
      <c r="B1433" s="205"/>
      <c r="C1433" s="206"/>
      <c r="D1433" s="207" t="s">
        <v>193</v>
      </c>
      <c r="E1433" s="208" t="s">
        <v>1</v>
      </c>
      <c r="F1433" s="209" t="s">
        <v>1284</v>
      </c>
      <c r="G1433" s="206"/>
      <c r="H1433" s="208" t="s">
        <v>1</v>
      </c>
      <c r="I1433" s="210"/>
      <c r="J1433" s="206"/>
      <c r="K1433" s="206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193</v>
      </c>
      <c r="AU1433" s="215" t="s">
        <v>185</v>
      </c>
      <c r="AV1433" s="13" t="s">
        <v>82</v>
      </c>
      <c r="AW1433" s="13" t="s">
        <v>31</v>
      </c>
      <c r="AX1433" s="13" t="s">
        <v>75</v>
      </c>
      <c r="AY1433" s="215" t="s">
        <v>184</v>
      </c>
    </row>
    <row r="1434" spans="1:65" s="14" customFormat="1" ht="11.25">
      <c r="B1434" s="216"/>
      <c r="C1434" s="217"/>
      <c r="D1434" s="207" t="s">
        <v>193</v>
      </c>
      <c r="E1434" s="218" t="s">
        <v>1</v>
      </c>
      <c r="F1434" s="219" t="s">
        <v>1317</v>
      </c>
      <c r="G1434" s="217"/>
      <c r="H1434" s="220">
        <v>6</v>
      </c>
      <c r="I1434" s="221"/>
      <c r="J1434" s="217"/>
      <c r="K1434" s="217"/>
      <c r="L1434" s="222"/>
      <c r="M1434" s="223"/>
      <c r="N1434" s="224"/>
      <c r="O1434" s="224"/>
      <c r="P1434" s="224"/>
      <c r="Q1434" s="224"/>
      <c r="R1434" s="224"/>
      <c r="S1434" s="224"/>
      <c r="T1434" s="225"/>
      <c r="AT1434" s="226" t="s">
        <v>193</v>
      </c>
      <c r="AU1434" s="226" t="s">
        <v>185</v>
      </c>
      <c r="AV1434" s="14" t="s">
        <v>84</v>
      </c>
      <c r="AW1434" s="14" t="s">
        <v>31</v>
      </c>
      <c r="AX1434" s="14" t="s">
        <v>75</v>
      </c>
      <c r="AY1434" s="226" t="s">
        <v>184</v>
      </c>
    </row>
    <row r="1435" spans="1:65" s="2" customFormat="1" ht="36">
      <c r="A1435" s="34"/>
      <c r="B1435" s="35"/>
      <c r="C1435" s="192" t="s">
        <v>1318</v>
      </c>
      <c r="D1435" s="192" t="s">
        <v>187</v>
      </c>
      <c r="E1435" s="193" t="s">
        <v>1319</v>
      </c>
      <c r="F1435" s="194" t="s">
        <v>1320</v>
      </c>
      <c r="G1435" s="195" t="s">
        <v>239</v>
      </c>
      <c r="H1435" s="196">
        <v>4</v>
      </c>
      <c r="I1435" s="197"/>
      <c r="J1435" s="198">
        <f>ROUND(I1435*H1435,2)</f>
        <v>0</v>
      </c>
      <c r="K1435" s="194" t="s">
        <v>649</v>
      </c>
      <c r="L1435" s="39"/>
      <c r="M1435" s="199" t="s">
        <v>1</v>
      </c>
      <c r="N1435" s="200" t="s">
        <v>40</v>
      </c>
      <c r="O1435" s="71"/>
      <c r="P1435" s="201">
        <f>O1435*H1435</f>
        <v>0</v>
      </c>
      <c r="Q1435" s="201">
        <v>0</v>
      </c>
      <c r="R1435" s="201">
        <f>Q1435*H1435</f>
        <v>0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382</v>
      </c>
      <c r="AT1435" s="203" t="s">
        <v>187</v>
      </c>
      <c r="AU1435" s="203" t="s">
        <v>185</v>
      </c>
      <c r="AY1435" s="17" t="s">
        <v>184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82</v>
      </c>
      <c r="BK1435" s="204">
        <f>ROUND(I1435*H1435,2)</f>
        <v>0</v>
      </c>
      <c r="BL1435" s="17" t="s">
        <v>382</v>
      </c>
      <c r="BM1435" s="203" t="s">
        <v>1321</v>
      </c>
    </row>
    <row r="1436" spans="1:65" s="13" customFormat="1" ht="22.5">
      <c r="B1436" s="205"/>
      <c r="C1436" s="206"/>
      <c r="D1436" s="207" t="s">
        <v>193</v>
      </c>
      <c r="E1436" s="208" t="s">
        <v>1</v>
      </c>
      <c r="F1436" s="209" t="s">
        <v>1283</v>
      </c>
      <c r="G1436" s="206"/>
      <c r="H1436" s="208" t="s">
        <v>1</v>
      </c>
      <c r="I1436" s="210"/>
      <c r="J1436" s="206"/>
      <c r="K1436" s="206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193</v>
      </c>
      <c r="AU1436" s="215" t="s">
        <v>185</v>
      </c>
      <c r="AV1436" s="13" t="s">
        <v>82</v>
      </c>
      <c r="AW1436" s="13" t="s">
        <v>31</v>
      </c>
      <c r="AX1436" s="13" t="s">
        <v>75</v>
      </c>
      <c r="AY1436" s="215" t="s">
        <v>184</v>
      </c>
    </row>
    <row r="1437" spans="1:65" s="13" customFormat="1" ht="11.25">
      <c r="B1437" s="205"/>
      <c r="C1437" s="206"/>
      <c r="D1437" s="207" t="s">
        <v>193</v>
      </c>
      <c r="E1437" s="208" t="s">
        <v>1</v>
      </c>
      <c r="F1437" s="209" t="s">
        <v>195</v>
      </c>
      <c r="G1437" s="206"/>
      <c r="H1437" s="208" t="s">
        <v>1</v>
      </c>
      <c r="I1437" s="210"/>
      <c r="J1437" s="206"/>
      <c r="K1437" s="206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193</v>
      </c>
      <c r="AU1437" s="215" t="s">
        <v>185</v>
      </c>
      <c r="AV1437" s="13" t="s">
        <v>82</v>
      </c>
      <c r="AW1437" s="13" t="s">
        <v>31</v>
      </c>
      <c r="AX1437" s="13" t="s">
        <v>75</v>
      </c>
      <c r="AY1437" s="215" t="s">
        <v>184</v>
      </c>
    </row>
    <row r="1438" spans="1:65" s="13" customFormat="1" ht="11.25">
      <c r="B1438" s="205"/>
      <c r="C1438" s="206"/>
      <c r="D1438" s="207" t="s">
        <v>193</v>
      </c>
      <c r="E1438" s="208" t="s">
        <v>1</v>
      </c>
      <c r="F1438" s="209" t="s">
        <v>1284</v>
      </c>
      <c r="G1438" s="206"/>
      <c r="H1438" s="208" t="s">
        <v>1</v>
      </c>
      <c r="I1438" s="210"/>
      <c r="J1438" s="206"/>
      <c r="K1438" s="206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193</v>
      </c>
      <c r="AU1438" s="215" t="s">
        <v>185</v>
      </c>
      <c r="AV1438" s="13" t="s">
        <v>82</v>
      </c>
      <c r="AW1438" s="13" t="s">
        <v>31</v>
      </c>
      <c r="AX1438" s="13" t="s">
        <v>75</v>
      </c>
      <c r="AY1438" s="215" t="s">
        <v>184</v>
      </c>
    </row>
    <row r="1439" spans="1:65" s="14" customFormat="1" ht="11.25">
      <c r="B1439" s="216"/>
      <c r="C1439" s="217"/>
      <c r="D1439" s="207" t="s">
        <v>193</v>
      </c>
      <c r="E1439" s="218" t="s">
        <v>1</v>
      </c>
      <c r="F1439" s="219" t="s">
        <v>1312</v>
      </c>
      <c r="G1439" s="217"/>
      <c r="H1439" s="220">
        <v>4</v>
      </c>
      <c r="I1439" s="221"/>
      <c r="J1439" s="217"/>
      <c r="K1439" s="217"/>
      <c r="L1439" s="222"/>
      <c r="M1439" s="223"/>
      <c r="N1439" s="224"/>
      <c r="O1439" s="224"/>
      <c r="P1439" s="224"/>
      <c r="Q1439" s="224"/>
      <c r="R1439" s="224"/>
      <c r="S1439" s="224"/>
      <c r="T1439" s="225"/>
      <c r="AT1439" s="226" t="s">
        <v>193</v>
      </c>
      <c r="AU1439" s="226" t="s">
        <v>185</v>
      </c>
      <c r="AV1439" s="14" t="s">
        <v>84</v>
      </c>
      <c r="AW1439" s="14" t="s">
        <v>31</v>
      </c>
      <c r="AX1439" s="14" t="s">
        <v>75</v>
      </c>
      <c r="AY1439" s="226" t="s">
        <v>184</v>
      </c>
    </row>
    <row r="1440" spans="1:65" s="2" customFormat="1" ht="36">
      <c r="A1440" s="34"/>
      <c r="B1440" s="35"/>
      <c r="C1440" s="192" t="s">
        <v>1322</v>
      </c>
      <c r="D1440" s="192" t="s">
        <v>187</v>
      </c>
      <c r="E1440" s="193" t="s">
        <v>1323</v>
      </c>
      <c r="F1440" s="194" t="s">
        <v>1324</v>
      </c>
      <c r="G1440" s="195" t="s">
        <v>239</v>
      </c>
      <c r="H1440" s="196">
        <v>2</v>
      </c>
      <c r="I1440" s="197"/>
      <c r="J1440" s="198">
        <f>ROUND(I1440*H1440,2)</f>
        <v>0</v>
      </c>
      <c r="K1440" s="194" t="s">
        <v>649</v>
      </c>
      <c r="L1440" s="39"/>
      <c r="M1440" s="199" t="s">
        <v>1</v>
      </c>
      <c r="N1440" s="200" t="s">
        <v>40</v>
      </c>
      <c r="O1440" s="71"/>
      <c r="P1440" s="201">
        <f>O1440*H1440</f>
        <v>0</v>
      </c>
      <c r="Q1440" s="201">
        <v>0</v>
      </c>
      <c r="R1440" s="201">
        <f>Q1440*H1440</f>
        <v>0</v>
      </c>
      <c r="S1440" s="201">
        <v>0</v>
      </c>
      <c r="T1440" s="202">
        <f>S1440*H1440</f>
        <v>0</v>
      </c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R1440" s="203" t="s">
        <v>382</v>
      </c>
      <c r="AT1440" s="203" t="s">
        <v>187</v>
      </c>
      <c r="AU1440" s="203" t="s">
        <v>185</v>
      </c>
      <c r="AY1440" s="17" t="s">
        <v>184</v>
      </c>
      <c r="BE1440" s="204">
        <f>IF(N1440="základní",J1440,0)</f>
        <v>0</v>
      </c>
      <c r="BF1440" s="204">
        <f>IF(N1440="snížená",J1440,0)</f>
        <v>0</v>
      </c>
      <c r="BG1440" s="204">
        <f>IF(N1440="zákl. přenesená",J1440,0)</f>
        <v>0</v>
      </c>
      <c r="BH1440" s="204">
        <f>IF(N1440="sníž. přenesená",J1440,0)</f>
        <v>0</v>
      </c>
      <c r="BI1440" s="204">
        <f>IF(N1440="nulová",J1440,0)</f>
        <v>0</v>
      </c>
      <c r="BJ1440" s="17" t="s">
        <v>82</v>
      </c>
      <c r="BK1440" s="204">
        <f>ROUND(I1440*H1440,2)</f>
        <v>0</v>
      </c>
      <c r="BL1440" s="17" t="s">
        <v>382</v>
      </c>
      <c r="BM1440" s="203" t="s">
        <v>1325</v>
      </c>
    </row>
    <row r="1441" spans="1:65" s="13" customFormat="1" ht="22.5">
      <c r="B1441" s="205"/>
      <c r="C1441" s="206"/>
      <c r="D1441" s="207" t="s">
        <v>193</v>
      </c>
      <c r="E1441" s="208" t="s">
        <v>1</v>
      </c>
      <c r="F1441" s="209" t="s">
        <v>1283</v>
      </c>
      <c r="G1441" s="206"/>
      <c r="H1441" s="208" t="s">
        <v>1</v>
      </c>
      <c r="I1441" s="210"/>
      <c r="J1441" s="206"/>
      <c r="K1441" s="206"/>
      <c r="L1441" s="211"/>
      <c r="M1441" s="212"/>
      <c r="N1441" s="213"/>
      <c r="O1441" s="213"/>
      <c r="P1441" s="213"/>
      <c r="Q1441" s="213"/>
      <c r="R1441" s="213"/>
      <c r="S1441" s="213"/>
      <c r="T1441" s="214"/>
      <c r="AT1441" s="215" t="s">
        <v>193</v>
      </c>
      <c r="AU1441" s="215" t="s">
        <v>185</v>
      </c>
      <c r="AV1441" s="13" t="s">
        <v>82</v>
      </c>
      <c r="AW1441" s="13" t="s">
        <v>31</v>
      </c>
      <c r="AX1441" s="13" t="s">
        <v>75</v>
      </c>
      <c r="AY1441" s="215" t="s">
        <v>184</v>
      </c>
    </row>
    <row r="1442" spans="1:65" s="13" customFormat="1" ht="11.25">
      <c r="B1442" s="205"/>
      <c r="C1442" s="206"/>
      <c r="D1442" s="207" t="s">
        <v>193</v>
      </c>
      <c r="E1442" s="208" t="s">
        <v>1</v>
      </c>
      <c r="F1442" s="209" t="s">
        <v>195</v>
      </c>
      <c r="G1442" s="206"/>
      <c r="H1442" s="208" t="s">
        <v>1</v>
      </c>
      <c r="I1442" s="210"/>
      <c r="J1442" s="206"/>
      <c r="K1442" s="206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193</v>
      </c>
      <c r="AU1442" s="215" t="s">
        <v>185</v>
      </c>
      <c r="AV1442" s="13" t="s">
        <v>82</v>
      </c>
      <c r="AW1442" s="13" t="s">
        <v>31</v>
      </c>
      <c r="AX1442" s="13" t="s">
        <v>75</v>
      </c>
      <c r="AY1442" s="215" t="s">
        <v>184</v>
      </c>
    </row>
    <row r="1443" spans="1:65" s="13" customFormat="1" ht="11.25">
      <c r="B1443" s="205"/>
      <c r="C1443" s="206"/>
      <c r="D1443" s="207" t="s">
        <v>193</v>
      </c>
      <c r="E1443" s="208" t="s">
        <v>1</v>
      </c>
      <c r="F1443" s="209" t="s">
        <v>1284</v>
      </c>
      <c r="G1443" s="206"/>
      <c r="H1443" s="208" t="s">
        <v>1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193</v>
      </c>
      <c r="AU1443" s="215" t="s">
        <v>185</v>
      </c>
      <c r="AV1443" s="13" t="s">
        <v>82</v>
      </c>
      <c r="AW1443" s="13" t="s">
        <v>31</v>
      </c>
      <c r="AX1443" s="13" t="s">
        <v>75</v>
      </c>
      <c r="AY1443" s="215" t="s">
        <v>184</v>
      </c>
    </row>
    <row r="1444" spans="1:65" s="14" customFormat="1" ht="11.25">
      <c r="B1444" s="216"/>
      <c r="C1444" s="217"/>
      <c r="D1444" s="207" t="s">
        <v>193</v>
      </c>
      <c r="E1444" s="218" t="s">
        <v>1</v>
      </c>
      <c r="F1444" s="219" t="s">
        <v>1326</v>
      </c>
      <c r="G1444" s="217"/>
      <c r="H1444" s="220">
        <v>2</v>
      </c>
      <c r="I1444" s="221"/>
      <c r="J1444" s="217"/>
      <c r="K1444" s="217"/>
      <c r="L1444" s="222"/>
      <c r="M1444" s="223"/>
      <c r="N1444" s="224"/>
      <c r="O1444" s="224"/>
      <c r="P1444" s="224"/>
      <c r="Q1444" s="224"/>
      <c r="R1444" s="224"/>
      <c r="S1444" s="224"/>
      <c r="T1444" s="225"/>
      <c r="AT1444" s="226" t="s">
        <v>193</v>
      </c>
      <c r="AU1444" s="226" t="s">
        <v>185</v>
      </c>
      <c r="AV1444" s="14" t="s">
        <v>84</v>
      </c>
      <c r="AW1444" s="14" t="s">
        <v>31</v>
      </c>
      <c r="AX1444" s="14" t="s">
        <v>75</v>
      </c>
      <c r="AY1444" s="226" t="s">
        <v>184</v>
      </c>
    </row>
    <row r="1445" spans="1:65" s="2" customFormat="1" ht="36">
      <c r="A1445" s="34"/>
      <c r="B1445" s="35"/>
      <c r="C1445" s="192" t="s">
        <v>1327</v>
      </c>
      <c r="D1445" s="192" t="s">
        <v>187</v>
      </c>
      <c r="E1445" s="193" t="s">
        <v>1328</v>
      </c>
      <c r="F1445" s="194" t="s">
        <v>1329</v>
      </c>
      <c r="G1445" s="195" t="s">
        <v>239</v>
      </c>
      <c r="H1445" s="196">
        <v>10</v>
      </c>
      <c r="I1445" s="197"/>
      <c r="J1445" s="198">
        <f>ROUND(I1445*H1445,2)</f>
        <v>0</v>
      </c>
      <c r="K1445" s="194" t="s">
        <v>649</v>
      </c>
      <c r="L1445" s="39"/>
      <c r="M1445" s="199" t="s">
        <v>1</v>
      </c>
      <c r="N1445" s="200" t="s">
        <v>40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382</v>
      </c>
      <c r="AT1445" s="203" t="s">
        <v>187</v>
      </c>
      <c r="AU1445" s="203" t="s">
        <v>185</v>
      </c>
      <c r="AY1445" s="17" t="s">
        <v>184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82</v>
      </c>
      <c r="BK1445" s="204">
        <f>ROUND(I1445*H1445,2)</f>
        <v>0</v>
      </c>
      <c r="BL1445" s="17" t="s">
        <v>382</v>
      </c>
      <c r="BM1445" s="203" t="s">
        <v>1330</v>
      </c>
    </row>
    <row r="1446" spans="1:65" s="13" customFormat="1" ht="22.5">
      <c r="B1446" s="205"/>
      <c r="C1446" s="206"/>
      <c r="D1446" s="207" t="s">
        <v>193</v>
      </c>
      <c r="E1446" s="208" t="s">
        <v>1</v>
      </c>
      <c r="F1446" s="209" t="s">
        <v>1283</v>
      </c>
      <c r="G1446" s="206"/>
      <c r="H1446" s="208" t="s">
        <v>1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193</v>
      </c>
      <c r="AU1446" s="215" t="s">
        <v>185</v>
      </c>
      <c r="AV1446" s="13" t="s">
        <v>82</v>
      </c>
      <c r="AW1446" s="13" t="s">
        <v>31</v>
      </c>
      <c r="AX1446" s="13" t="s">
        <v>75</v>
      </c>
      <c r="AY1446" s="215" t="s">
        <v>184</v>
      </c>
    </row>
    <row r="1447" spans="1:65" s="13" customFormat="1" ht="11.25">
      <c r="B1447" s="205"/>
      <c r="C1447" s="206"/>
      <c r="D1447" s="207" t="s">
        <v>193</v>
      </c>
      <c r="E1447" s="208" t="s">
        <v>1</v>
      </c>
      <c r="F1447" s="209" t="s">
        <v>195</v>
      </c>
      <c r="G1447" s="206"/>
      <c r="H1447" s="208" t="s">
        <v>1</v>
      </c>
      <c r="I1447" s="210"/>
      <c r="J1447" s="206"/>
      <c r="K1447" s="206"/>
      <c r="L1447" s="211"/>
      <c r="M1447" s="212"/>
      <c r="N1447" s="213"/>
      <c r="O1447" s="213"/>
      <c r="P1447" s="213"/>
      <c r="Q1447" s="213"/>
      <c r="R1447" s="213"/>
      <c r="S1447" s="213"/>
      <c r="T1447" s="214"/>
      <c r="AT1447" s="215" t="s">
        <v>193</v>
      </c>
      <c r="AU1447" s="215" t="s">
        <v>185</v>
      </c>
      <c r="AV1447" s="13" t="s">
        <v>82</v>
      </c>
      <c r="AW1447" s="13" t="s">
        <v>31</v>
      </c>
      <c r="AX1447" s="13" t="s">
        <v>75</v>
      </c>
      <c r="AY1447" s="215" t="s">
        <v>184</v>
      </c>
    </row>
    <row r="1448" spans="1:65" s="13" customFormat="1" ht="11.25">
      <c r="B1448" s="205"/>
      <c r="C1448" s="206"/>
      <c r="D1448" s="207" t="s">
        <v>193</v>
      </c>
      <c r="E1448" s="208" t="s">
        <v>1</v>
      </c>
      <c r="F1448" s="209" t="s">
        <v>1284</v>
      </c>
      <c r="G1448" s="206"/>
      <c r="H1448" s="208" t="s">
        <v>1</v>
      </c>
      <c r="I1448" s="210"/>
      <c r="J1448" s="206"/>
      <c r="K1448" s="206"/>
      <c r="L1448" s="211"/>
      <c r="M1448" s="212"/>
      <c r="N1448" s="213"/>
      <c r="O1448" s="213"/>
      <c r="P1448" s="213"/>
      <c r="Q1448" s="213"/>
      <c r="R1448" s="213"/>
      <c r="S1448" s="213"/>
      <c r="T1448" s="214"/>
      <c r="AT1448" s="215" t="s">
        <v>193</v>
      </c>
      <c r="AU1448" s="215" t="s">
        <v>185</v>
      </c>
      <c r="AV1448" s="13" t="s">
        <v>82</v>
      </c>
      <c r="AW1448" s="13" t="s">
        <v>31</v>
      </c>
      <c r="AX1448" s="13" t="s">
        <v>75</v>
      </c>
      <c r="AY1448" s="215" t="s">
        <v>184</v>
      </c>
    </row>
    <row r="1449" spans="1:65" s="14" customFormat="1" ht="11.25">
      <c r="B1449" s="216"/>
      <c r="C1449" s="217"/>
      <c r="D1449" s="207" t="s">
        <v>193</v>
      </c>
      <c r="E1449" s="218" t="s">
        <v>1</v>
      </c>
      <c r="F1449" s="219" t="s">
        <v>1331</v>
      </c>
      <c r="G1449" s="217"/>
      <c r="H1449" s="220">
        <v>10</v>
      </c>
      <c r="I1449" s="221"/>
      <c r="J1449" s="217"/>
      <c r="K1449" s="217"/>
      <c r="L1449" s="222"/>
      <c r="M1449" s="223"/>
      <c r="N1449" s="224"/>
      <c r="O1449" s="224"/>
      <c r="P1449" s="224"/>
      <c r="Q1449" s="224"/>
      <c r="R1449" s="224"/>
      <c r="S1449" s="224"/>
      <c r="T1449" s="225"/>
      <c r="AT1449" s="226" t="s">
        <v>193</v>
      </c>
      <c r="AU1449" s="226" t="s">
        <v>185</v>
      </c>
      <c r="AV1449" s="14" t="s">
        <v>84</v>
      </c>
      <c r="AW1449" s="14" t="s">
        <v>31</v>
      </c>
      <c r="AX1449" s="14" t="s">
        <v>75</v>
      </c>
      <c r="AY1449" s="226" t="s">
        <v>184</v>
      </c>
    </row>
    <row r="1450" spans="1:65" s="2" customFormat="1" ht="33" customHeight="1">
      <c r="A1450" s="34"/>
      <c r="B1450" s="35"/>
      <c r="C1450" s="192" t="s">
        <v>1332</v>
      </c>
      <c r="D1450" s="192" t="s">
        <v>187</v>
      </c>
      <c r="E1450" s="193" t="s">
        <v>1333</v>
      </c>
      <c r="F1450" s="194" t="s">
        <v>1334</v>
      </c>
      <c r="G1450" s="195" t="s">
        <v>239</v>
      </c>
      <c r="H1450" s="196">
        <v>3</v>
      </c>
      <c r="I1450" s="197"/>
      <c r="J1450" s="198">
        <f>ROUND(I1450*H1450,2)</f>
        <v>0</v>
      </c>
      <c r="K1450" s="194" t="s">
        <v>649</v>
      </c>
      <c r="L1450" s="39"/>
      <c r="M1450" s="199" t="s">
        <v>1</v>
      </c>
      <c r="N1450" s="200" t="s">
        <v>40</v>
      </c>
      <c r="O1450" s="71"/>
      <c r="P1450" s="201">
        <f>O1450*H1450</f>
        <v>0</v>
      </c>
      <c r="Q1450" s="201">
        <v>0</v>
      </c>
      <c r="R1450" s="201">
        <f>Q1450*H1450</f>
        <v>0</v>
      </c>
      <c r="S1450" s="201">
        <v>0</v>
      </c>
      <c r="T1450" s="202">
        <f>S1450*H1450</f>
        <v>0</v>
      </c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R1450" s="203" t="s">
        <v>382</v>
      </c>
      <c r="AT1450" s="203" t="s">
        <v>187</v>
      </c>
      <c r="AU1450" s="203" t="s">
        <v>185</v>
      </c>
      <c r="AY1450" s="17" t="s">
        <v>184</v>
      </c>
      <c r="BE1450" s="204">
        <f>IF(N1450="základní",J1450,0)</f>
        <v>0</v>
      </c>
      <c r="BF1450" s="204">
        <f>IF(N1450="snížená",J1450,0)</f>
        <v>0</v>
      </c>
      <c r="BG1450" s="204">
        <f>IF(N1450="zákl. přenesená",J1450,0)</f>
        <v>0</v>
      </c>
      <c r="BH1450" s="204">
        <f>IF(N1450="sníž. přenesená",J1450,0)</f>
        <v>0</v>
      </c>
      <c r="BI1450" s="204">
        <f>IF(N1450="nulová",J1450,0)</f>
        <v>0</v>
      </c>
      <c r="BJ1450" s="17" t="s">
        <v>82</v>
      </c>
      <c r="BK1450" s="204">
        <f>ROUND(I1450*H1450,2)</f>
        <v>0</v>
      </c>
      <c r="BL1450" s="17" t="s">
        <v>382</v>
      </c>
      <c r="BM1450" s="203" t="s">
        <v>1335</v>
      </c>
    </row>
    <row r="1451" spans="1:65" s="13" customFormat="1" ht="22.5">
      <c r="B1451" s="205"/>
      <c r="C1451" s="206"/>
      <c r="D1451" s="207" t="s">
        <v>193</v>
      </c>
      <c r="E1451" s="208" t="s">
        <v>1</v>
      </c>
      <c r="F1451" s="209" t="s">
        <v>1336</v>
      </c>
      <c r="G1451" s="206"/>
      <c r="H1451" s="208" t="s">
        <v>1</v>
      </c>
      <c r="I1451" s="210"/>
      <c r="J1451" s="206"/>
      <c r="K1451" s="206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193</v>
      </c>
      <c r="AU1451" s="215" t="s">
        <v>185</v>
      </c>
      <c r="AV1451" s="13" t="s">
        <v>82</v>
      </c>
      <c r="AW1451" s="13" t="s">
        <v>31</v>
      </c>
      <c r="AX1451" s="13" t="s">
        <v>75</v>
      </c>
      <c r="AY1451" s="215" t="s">
        <v>184</v>
      </c>
    </row>
    <row r="1452" spans="1:65" s="13" customFormat="1" ht="11.25">
      <c r="B1452" s="205"/>
      <c r="C1452" s="206"/>
      <c r="D1452" s="207" t="s">
        <v>193</v>
      </c>
      <c r="E1452" s="208" t="s">
        <v>1</v>
      </c>
      <c r="F1452" s="209" t="s">
        <v>1337</v>
      </c>
      <c r="G1452" s="206"/>
      <c r="H1452" s="208" t="s">
        <v>1</v>
      </c>
      <c r="I1452" s="210"/>
      <c r="J1452" s="206"/>
      <c r="K1452" s="206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193</v>
      </c>
      <c r="AU1452" s="215" t="s">
        <v>185</v>
      </c>
      <c r="AV1452" s="13" t="s">
        <v>82</v>
      </c>
      <c r="AW1452" s="13" t="s">
        <v>31</v>
      </c>
      <c r="AX1452" s="13" t="s">
        <v>75</v>
      </c>
      <c r="AY1452" s="215" t="s">
        <v>184</v>
      </c>
    </row>
    <row r="1453" spans="1:65" s="13" customFormat="1" ht="11.25">
      <c r="B1453" s="205"/>
      <c r="C1453" s="206"/>
      <c r="D1453" s="207" t="s">
        <v>193</v>
      </c>
      <c r="E1453" s="208" t="s">
        <v>1</v>
      </c>
      <c r="F1453" s="209" t="s">
        <v>195</v>
      </c>
      <c r="G1453" s="206"/>
      <c r="H1453" s="208" t="s">
        <v>1</v>
      </c>
      <c r="I1453" s="210"/>
      <c r="J1453" s="206"/>
      <c r="K1453" s="206"/>
      <c r="L1453" s="211"/>
      <c r="M1453" s="212"/>
      <c r="N1453" s="213"/>
      <c r="O1453" s="213"/>
      <c r="P1453" s="213"/>
      <c r="Q1453" s="213"/>
      <c r="R1453" s="213"/>
      <c r="S1453" s="213"/>
      <c r="T1453" s="214"/>
      <c r="AT1453" s="215" t="s">
        <v>193</v>
      </c>
      <c r="AU1453" s="215" t="s">
        <v>185</v>
      </c>
      <c r="AV1453" s="13" t="s">
        <v>82</v>
      </c>
      <c r="AW1453" s="13" t="s">
        <v>31</v>
      </c>
      <c r="AX1453" s="13" t="s">
        <v>75</v>
      </c>
      <c r="AY1453" s="215" t="s">
        <v>184</v>
      </c>
    </row>
    <row r="1454" spans="1:65" s="13" customFormat="1" ht="11.25">
      <c r="B1454" s="205"/>
      <c r="C1454" s="206"/>
      <c r="D1454" s="207" t="s">
        <v>193</v>
      </c>
      <c r="E1454" s="208" t="s">
        <v>1</v>
      </c>
      <c r="F1454" s="209" t="s">
        <v>1338</v>
      </c>
      <c r="G1454" s="206"/>
      <c r="H1454" s="208" t="s">
        <v>1</v>
      </c>
      <c r="I1454" s="210"/>
      <c r="J1454" s="206"/>
      <c r="K1454" s="206"/>
      <c r="L1454" s="211"/>
      <c r="M1454" s="212"/>
      <c r="N1454" s="213"/>
      <c r="O1454" s="213"/>
      <c r="P1454" s="213"/>
      <c r="Q1454" s="213"/>
      <c r="R1454" s="213"/>
      <c r="S1454" s="213"/>
      <c r="T1454" s="214"/>
      <c r="AT1454" s="215" t="s">
        <v>193</v>
      </c>
      <c r="AU1454" s="215" t="s">
        <v>185</v>
      </c>
      <c r="AV1454" s="13" t="s">
        <v>82</v>
      </c>
      <c r="AW1454" s="13" t="s">
        <v>31</v>
      </c>
      <c r="AX1454" s="13" t="s">
        <v>75</v>
      </c>
      <c r="AY1454" s="215" t="s">
        <v>184</v>
      </c>
    </row>
    <row r="1455" spans="1:65" s="13" customFormat="1" ht="11.25">
      <c r="B1455" s="205"/>
      <c r="C1455" s="206"/>
      <c r="D1455" s="207" t="s">
        <v>193</v>
      </c>
      <c r="E1455" s="208" t="s">
        <v>1</v>
      </c>
      <c r="F1455" s="209" t="s">
        <v>1339</v>
      </c>
      <c r="G1455" s="206"/>
      <c r="H1455" s="208" t="s">
        <v>1</v>
      </c>
      <c r="I1455" s="210"/>
      <c r="J1455" s="206"/>
      <c r="K1455" s="206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193</v>
      </c>
      <c r="AU1455" s="215" t="s">
        <v>185</v>
      </c>
      <c r="AV1455" s="13" t="s">
        <v>82</v>
      </c>
      <c r="AW1455" s="13" t="s">
        <v>31</v>
      </c>
      <c r="AX1455" s="13" t="s">
        <v>75</v>
      </c>
      <c r="AY1455" s="215" t="s">
        <v>184</v>
      </c>
    </row>
    <row r="1456" spans="1:65" s="13" customFormat="1" ht="11.25">
      <c r="B1456" s="205"/>
      <c r="C1456" s="206"/>
      <c r="D1456" s="207" t="s">
        <v>193</v>
      </c>
      <c r="E1456" s="208" t="s">
        <v>1</v>
      </c>
      <c r="F1456" s="209" t="s">
        <v>1340</v>
      </c>
      <c r="G1456" s="206"/>
      <c r="H1456" s="208" t="s">
        <v>1</v>
      </c>
      <c r="I1456" s="210"/>
      <c r="J1456" s="206"/>
      <c r="K1456" s="206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193</v>
      </c>
      <c r="AU1456" s="215" t="s">
        <v>185</v>
      </c>
      <c r="AV1456" s="13" t="s">
        <v>82</v>
      </c>
      <c r="AW1456" s="13" t="s">
        <v>31</v>
      </c>
      <c r="AX1456" s="13" t="s">
        <v>75</v>
      </c>
      <c r="AY1456" s="215" t="s">
        <v>184</v>
      </c>
    </row>
    <row r="1457" spans="1:65" s="14" customFormat="1" ht="11.25">
      <c r="B1457" s="216"/>
      <c r="C1457" s="217"/>
      <c r="D1457" s="207" t="s">
        <v>193</v>
      </c>
      <c r="E1457" s="218" t="s">
        <v>1</v>
      </c>
      <c r="F1457" s="219" t="s">
        <v>185</v>
      </c>
      <c r="G1457" s="217"/>
      <c r="H1457" s="220">
        <v>3</v>
      </c>
      <c r="I1457" s="221"/>
      <c r="J1457" s="217"/>
      <c r="K1457" s="217"/>
      <c r="L1457" s="222"/>
      <c r="M1457" s="223"/>
      <c r="N1457" s="224"/>
      <c r="O1457" s="224"/>
      <c r="P1457" s="224"/>
      <c r="Q1457" s="224"/>
      <c r="R1457" s="224"/>
      <c r="S1457" s="224"/>
      <c r="T1457" s="225"/>
      <c r="AT1457" s="226" t="s">
        <v>193</v>
      </c>
      <c r="AU1457" s="226" t="s">
        <v>185</v>
      </c>
      <c r="AV1457" s="14" t="s">
        <v>84</v>
      </c>
      <c r="AW1457" s="14" t="s">
        <v>31</v>
      </c>
      <c r="AX1457" s="14" t="s">
        <v>75</v>
      </c>
      <c r="AY1457" s="226" t="s">
        <v>184</v>
      </c>
    </row>
    <row r="1458" spans="1:65" s="2" customFormat="1" ht="33" customHeight="1">
      <c r="A1458" s="34"/>
      <c r="B1458" s="35"/>
      <c r="C1458" s="192" t="s">
        <v>1341</v>
      </c>
      <c r="D1458" s="192" t="s">
        <v>187</v>
      </c>
      <c r="E1458" s="193" t="s">
        <v>1342</v>
      </c>
      <c r="F1458" s="194" t="s">
        <v>1343</v>
      </c>
      <c r="G1458" s="195" t="s">
        <v>239</v>
      </c>
      <c r="H1458" s="196">
        <v>3</v>
      </c>
      <c r="I1458" s="197"/>
      <c r="J1458" s="198">
        <f>ROUND(I1458*H1458,2)</f>
        <v>0</v>
      </c>
      <c r="K1458" s="194" t="s">
        <v>649</v>
      </c>
      <c r="L1458" s="39"/>
      <c r="M1458" s="199" t="s">
        <v>1</v>
      </c>
      <c r="N1458" s="200" t="s">
        <v>40</v>
      </c>
      <c r="O1458" s="71"/>
      <c r="P1458" s="201">
        <f>O1458*H1458</f>
        <v>0</v>
      </c>
      <c r="Q1458" s="201">
        <v>0</v>
      </c>
      <c r="R1458" s="201">
        <f>Q1458*H1458</f>
        <v>0</v>
      </c>
      <c r="S1458" s="201">
        <v>0</v>
      </c>
      <c r="T1458" s="202">
        <f>S1458*H1458</f>
        <v>0</v>
      </c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R1458" s="203" t="s">
        <v>382</v>
      </c>
      <c r="AT1458" s="203" t="s">
        <v>187</v>
      </c>
      <c r="AU1458" s="203" t="s">
        <v>185</v>
      </c>
      <c r="AY1458" s="17" t="s">
        <v>184</v>
      </c>
      <c r="BE1458" s="204">
        <f>IF(N1458="základní",J1458,0)</f>
        <v>0</v>
      </c>
      <c r="BF1458" s="204">
        <f>IF(N1458="snížená",J1458,0)</f>
        <v>0</v>
      </c>
      <c r="BG1458" s="204">
        <f>IF(N1458="zákl. přenesená",J1458,0)</f>
        <v>0</v>
      </c>
      <c r="BH1458" s="204">
        <f>IF(N1458="sníž. přenesená",J1458,0)</f>
        <v>0</v>
      </c>
      <c r="BI1458" s="204">
        <f>IF(N1458="nulová",J1458,0)</f>
        <v>0</v>
      </c>
      <c r="BJ1458" s="17" t="s">
        <v>82</v>
      </c>
      <c r="BK1458" s="204">
        <f>ROUND(I1458*H1458,2)</f>
        <v>0</v>
      </c>
      <c r="BL1458" s="17" t="s">
        <v>382</v>
      </c>
      <c r="BM1458" s="203" t="s">
        <v>1344</v>
      </c>
    </row>
    <row r="1459" spans="1:65" s="13" customFormat="1" ht="22.5">
      <c r="B1459" s="205"/>
      <c r="C1459" s="206"/>
      <c r="D1459" s="207" t="s">
        <v>193</v>
      </c>
      <c r="E1459" s="208" t="s">
        <v>1</v>
      </c>
      <c r="F1459" s="209" t="s">
        <v>1336</v>
      </c>
      <c r="G1459" s="206"/>
      <c r="H1459" s="208" t="s">
        <v>1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193</v>
      </c>
      <c r="AU1459" s="215" t="s">
        <v>185</v>
      </c>
      <c r="AV1459" s="13" t="s">
        <v>82</v>
      </c>
      <c r="AW1459" s="13" t="s">
        <v>31</v>
      </c>
      <c r="AX1459" s="13" t="s">
        <v>75</v>
      </c>
      <c r="AY1459" s="215" t="s">
        <v>184</v>
      </c>
    </row>
    <row r="1460" spans="1:65" s="13" customFormat="1" ht="11.25">
      <c r="B1460" s="205"/>
      <c r="C1460" s="206"/>
      <c r="D1460" s="207" t="s">
        <v>193</v>
      </c>
      <c r="E1460" s="208" t="s">
        <v>1</v>
      </c>
      <c r="F1460" s="209" t="s">
        <v>1337</v>
      </c>
      <c r="G1460" s="206"/>
      <c r="H1460" s="208" t="s">
        <v>1</v>
      </c>
      <c r="I1460" s="210"/>
      <c r="J1460" s="206"/>
      <c r="K1460" s="206"/>
      <c r="L1460" s="211"/>
      <c r="M1460" s="212"/>
      <c r="N1460" s="213"/>
      <c r="O1460" s="213"/>
      <c r="P1460" s="213"/>
      <c r="Q1460" s="213"/>
      <c r="R1460" s="213"/>
      <c r="S1460" s="213"/>
      <c r="T1460" s="214"/>
      <c r="AT1460" s="215" t="s">
        <v>193</v>
      </c>
      <c r="AU1460" s="215" t="s">
        <v>185</v>
      </c>
      <c r="AV1460" s="13" t="s">
        <v>82</v>
      </c>
      <c r="AW1460" s="13" t="s">
        <v>31</v>
      </c>
      <c r="AX1460" s="13" t="s">
        <v>75</v>
      </c>
      <c r="AY1460" s="215" t="s">
        <v>184</v>
      </c>
    </row>
    <row r="1461" spans="1:65" s="13" customFormat="1" ht="11.25">
      <c r="B1461" s="205"/>
      <c r="C1461" s="206"/>
      <c r="D1461" s="207" t="s">
        <v>193</v>
      </c>
      <c r="E1461" s="208" t="s">
        <v>1</v>
      </c>
      <c r="F1461" s="209" t="s">
        <v>195</v>
      </c>
      <c r="G1461" s="206"/>
      <c r="H1461" s="208" t="s">
        <v>1</v>
      </c>
      <c r="I1461" s="210"/>
      <c r="J1461" s="206"/>
      <c r="K1461" s="206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193</v>
      </c>
      <c r="AU1461" s="215" t="s">
        <v>185</v>
      </c>
      <c r="AV1461" s="13" t="s">
        <v>82</v>
      </c>
      <c r="AW1461" s="13" t="s">
        <v>31</v>
      </c>
      <c r="AX1461" s="13" t="s">
        <v>75</v>
      </c>
      <c r="AY1461" s="215" t="s">
        <v>184</v>
      </c>
    </row>
    <row r="1462" spans="1:65" s="13" customFormat="1" ht="11.25">
      <c r="B1462" s="205"/>
      <c r="C1462" s="206"/>
      <c r="D1462" s="207" t="s">
        <v>193</v>
      </c>
      <c r="E1462" s="208" t="s">
        <v>1</v>
      </c>
      <c r="F1462" s="209" t="s">
        <v>1338</v>
      </c>
      <c r="G1462" s="206"/>
      <c r="H1462" s="208" t="s">
        <v>1</v>
      </c>
      <c r="I1462" s="210"/>
      <c r="J1462" s="206"/>
      <c r="K1462" s="206"/>
      <c r="L1462" s="211"/>
      <c r="M1462" s="212"/>
      <c r="N1462" s="213"/>
      <c r="O1462" s="213"/>
      <c r="P1462" s="213"/>
      <c r="Q1462" s="213"/>
      <c r="R1462" s="213"/>
      <c r="S1462" s="213"/>
      <c r="T1462" s="214"/>
      <c r="AT1462" s="215" t="s">
        <v>193</v>
      </c>
      <c r="AU1462" s="215" t="s">
        <v>185</v>
      </c>
      <c r="AV1462" s="13" t="s">
        <v>82</v>
      </c>
      <c r="AW1462" s="13" t="s">
        <v>31</v>
      </c>
      <c r="AX1462" s="13" t="s">
        <v>75</v>
      </c>
      <c r="AY1462" s="215" t="s">
        <v>184</v>
      </c>
    </row>
    <row r="1463" spans="1:65" s="13" customFormat="1" ht="11.25">
      <c r="B1463" s="205"/>
      <c r="C1463" s="206"/>
      <c r="D1463" s="207" t="s">
        <v>193</v>
      </c>
      <c r="E1463" s="208" t="s">
        <v>1</v>
      </c>
      <c r="F1463" s="209" t="s">
        <v>1339</v>
      </c>
      <c r="G1463" s="206"/>
      <c r="H1463" s="208" t="s">
        <v>1</v>
      </c>
      <c r="I1463" s="210"/>
      <c r="J1463" s="206"/>
      <c r="K1463" s="206"/>
      <c r="L1463" s="211"/>
      <c r="M1463" s="212"/>
      <c r="N1463" s="213"/>
      <c r="O1463" s="213"/>
      <c r="P1463" s="213"/>
      <c r="Q1463" s="213"/>
      <c r="R1463" s="213"/>
      <c r="S1463" s="213"/>
      <c r="T1463" s="214"/>
      <c r="AT1463" s="215" t="s">
        <v>193</v>
      </c>
      <c r="AU1463" s="215" t="s">
        <v>185</v>
      </c>
      <c r="AV1463" s="13" t="s">
        <v>82</v>
      </c>
      <c r="AW1463" s="13" t="s">
        <v>31</v>
      </c>
      <c r="AX1463" s="13" t="s">
        <v>75</v>
      </c>
      <c r="AY1463" s="215" t="s">
        <v>184</v>
      </c>
    </row>
    <row r="1464" spans="1:65" s="13" customFormat="1" ht="11.25">
      <c r="B1464" s="205"/>
      <c r="C1464" s="206"/>
      <c r="D1464" s="207" t="s">
        <v>193</v>
      </c>
      <c r="E1464" s="208" t="s">
        <v>1</v>
      </c>
      <c r="F1464" s="209" t="s">
        <v>1340</v>
      </c>
      <c r="G1464" s="206"/>
      <c r="H1464" s="208" t="s">
        <v>1</v>
      </c>
      <c r="I1464" s="210"/>
      <c r="J1464" s="206"/>
      <c r="K1464" s="206"/>
      <c r="L1464" s="211"/>
      <c r="M1464" s="212"/>
      <c r="N1464" s="213"/>
      <c r="O1464" s="213"/>
      <c r="P1464" s="213"/>
      <c r="Q1464" s="213"/>
      <c r="R1464" s="213"/>
      <c r="S1464" s="213"/>
      <c r="T1464" s="214"/>
      <c r="AT1464" s="215" t="s">
        <v>193</v>
      </c>
      <c r="AU1464" s="215" t="s">
        <v>185</v>
      </c>
      <c r="AV1464" s="13" t="s">
        <v>82</v>
      </c>
      <c r="AW1464" s="13" t="s">
        <v>31</v>
      </c>
      <c r="AX1464" s="13" t="s">
        <v>75</v>
      </c>
      <c r="AY1464" s="215" t="s">
        <v>184</v>
      </c>
    </row>
    <row r="1465" spans="1:65" s="14" customFormat="1" ht="11.25">
      <c r="B1465" s="216"/>
      <c r="C1465" s="217"/>
      <c r="D1465" s="207" t="s">
        <v>193</v>
      </c>
      <c r="E1465" s="218" t="s">
        <v>1</v>
      </c>
      <c r="F1465" s="219" t="s">
        <v>185</v>
      </c>
      <c r="G1465" s="217"/>
      <c r="H1465" s="220">
        <v>3</v>
      </c>
      <c r="I1465" s="221"/>
      <c r="J1465" s="217"/>
      <c r="K1465" s="217"/>
      <c r="L1465" s="222"/>
      <c r="M1465" s="223"/>
      <c r="N1465" s="224"/>
      <c r="O1465" s="224"/>
      <c r="P1465" s="224"/>
      <c r="Q1465" s="224"/>
      <c r="R1465" s="224"/>
      <c r="S1465" s="224"/>
      <c r="T1465" s="225"/>
      <c r="AT1465" s="226" t="s">
        <v>193</v>
      </c>
      <c r="AU1465" s="226" t="s">
        <v>185</v>
      </c>
      <c r="AV1465" s="14" t="s">
        <v>84</v>
      </c>
      <c r="AW1465" s="14" t="s">
        <v>31</v>
      </c>
      <c r="AX1465" s="14" t="s">
        <v>75</v>
      </c>
      <c r="AY1465" s="226" t="s">
        <v>184</v>
      </c>
    </row>
    <row r="1466" spans="1:65" s="2" customFormat="1" ht="33" customHeight="1">
      <c r="A1466" s="34"/>
      <c r="B1466" s="35"/>
      <c r="C1466" s="192" t="s">
        <v>1345</v>
      </c>
      <c r="D1466" s="192" t="s">
        <v>187</v>
      </c>
      <c r="E1466" s="193" t="s">
        <v>1346</v>
      </c>
      <c r="F1466" s="194" t="s">
        <v>1347</v>
      </c>
      <c r="G1466" s="195" t="s">
        <v>239</v>
      </c>
      <c r="H1466" s="196">
        <v>1</v>
      </c>
      <c r="I1466" s="197"/>
      <c r="J1466" s="198">
        <f>ROUND(I1466*H1466,2)</f>
        <v>0</v>
      </c>
      <c r="K1466" s="194" t="s">
        <v>649</v>
      </c>
      <c r="L1466" s="39"/>
      <c r="M1466" s="199" t="s">
        <v>1</v>
      </c>
      <c r="N1466" s="200" t="s">
        <v>40</v>
      </c>
      <c r="O1466" s="71"/>
      <c r="P1466" s="201">
        <f>O1466*H1466</f>
        <v>0</v>
      </c>
      <c r="Q1466" s="201">
        <v>0</v>
      </c>
      <c r="R1466" s="201">
        <f>Q1466*H1466</f>
        <v>0</v>
      </c>
      <c r="S1466" s="201">
        <v>0</v>
      </c>
      <c r="T1466" s="202">
        <f>S1466*H1466</f>
        <v>0</v>
      </c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R1466" s="203" t="s">
        <v>382</v>
      </c>
      <c r="AT1466" s="203" t="s">
        <v>187</v>
      </c>
      <c r="AU1466" s="203" t="s">
        <v>185</v>
      </c>
      <c r="AY1466" s="17" t="s">
        <v>184</v>
      </c>
      <c r="BE1466" s="204">
        <f>IF(N1466="základní",J1466,0)</f>
        <v>0</v>
      </c>
      <c r="BF1466" s="204">
        <f>IF(N1466="snížená",J1466,0)</f>
        <v>0</v>
      </c>
      <c r="BG1466" s="204">
        <f>IF(N1466="zákl. přenesená",J1466,0)</f>
        <v>0</v>
      </c>
      <c r="BH1466" s="204">
        <f>IF(N1466="sníž. přenesená",J1466,0)</f>
        <v>0</v>
      </c>
      <c r="BI1466" s="204">
        <f>IF(N1466="nulová",J1466,0)</f>
        <v>0</v>
      </c>
      <c r="BJ1466" s="17" t="s">
        <v>82</v>
      </c>
      <c r="BK1466" s="204">
        <f>ROUND(I1466*H1466,2)</f>
        <v>0</v>
      </c>
      <c r="BL1466" s="17" t="s">
        <v>382</v>
      </c>
      <c r="BM1466" s="203" t="s">
        <v>1348</v>
      </c>
    </row>
    <row r="1467" spans="1:65" s="13" customFormat="1" ht="22.5">
      <c r="B1467" s="205"/>
      <c r="C1467" s="206"/>
      <c r="D1467" s="207" t="s">
        <v>193</v>
      </c>
      <c r="E1467" s="208" t="s">
        <v>1</v>
      </c>
      <c r="F1467" s="209" t="s">
        <v>1336</v>
      </c>
      <c r="G1467" s="206"/>
      <c r="H1467" s="208" t="s">
        <v>1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193</v>
      </c>
      <c r="AU1467" s="215" t="s">
        <v>185</v>
      </c>
      <c r="AV1467" s="13" t="s">
        <v>82</v>
      </c>
      <c r="AW1467" s="13" t="s">
        <v>31</v>
      </c>
      <c r="AX1467" s="13" t="s">
        <v>75</v>
      </c>
      <c r="AY1467" s="215" t="s">
        <v>184</v>
      </c>
    </row>
    <row r="1468" spans="1:65" s="13" customFormat="1" ht="11.25">
      <c r="B1468" s="205"/>
      <c r="C1468" s="206"/>
      <c r="D1468" s="207" t="s">
        <v>193</v>
      </c>
      <c r="E1468" s="208" t="s">
        <v>1</v>
      </c>
      <c r="F1468" s="209" t="s">
        <v>1337</v>
      </c>
      <c r="G1468" s="206"/>
      <c r="H1468" s="208" t="s">
        <v>1</v>
      </c>
      <c r="I1468" s="210"/>
      <c r="J1468" s="206"/>
      <c r="K1468" s="206"/>
      <c r="L1468" s="211"/>
      <c r="M1468" s="212"/>
      <c r="N1468" s="213"/>
      <c r="O1468" s="213"/>
      <c r="P1468" s="213"/>
      <c r="Q1468" s="213"/>
      <c r="R1468" s="213"/>
      <c r="S1468" s="213"/>
      <c r="T1468" s="214"/>
      <c r="AT1468" s="215" t="s">
        <v>193</v>
      </c>
      <c r="AU1468" s="215" t="s">
        <v>185</v>
      </c>
      <c r="AV1468" s="13" t="s">
        <v>82</v>
      </c>
      <c r="AW1468" s="13" t="s">
        <v>31</v>
      </c>
      <c r="AX1468" s="13" t="s">
        <v>75</v>
      </c>
      <c r="AY1468" s="215" t="s">
        <v>184</v>
      </c>
    </row>
    <row r="1469" spans="1:65" s="13" customFormat="1" ht="11.25">
      <c r="B1469" s="205"/>
      <c r="C1469" s="206"/>
      <c r="D1469" s="207" t="s">
        <v>193</v>
      </c>
      <c r="E1469" s="208" t="s">
        <v>1</v>
      </c>
      <c r="F1469" s="209" t="s">
        <v>195</v>
      </c>
      <c r="G1469" s="206"/>
      <c r="H1469" s="208" t="s">
        <v>1</v>
      </c>
      <c r="I1469" s="210"/>
      <c r="J1469" s="206"/>
      <c r="K1469" s="206"/>
      <c r="L1469" s="211"/>
      <c r="M1469" s="212"/>
      <c r="N1469" s="213"/>
      <c r="O1469" s="213"/>
      <c r="P1469" s="213"/>
      <c r="Q1469" s="213"/>
      <c r="R1469" s="213"/>
      <c r="S1469" s="213"/>
      <c r="T1469" s="214"/>
      <c r="AT1469" s="215" t="s">
        <v>193</v>
      </c>
      <c r="AU1469" s="215" t="s">
        <v>185</v>
      </c>
      <c r="AV1469" s="13" t="s">
        <v>82</v>
      </c>
      <c r="AW1469" s="13" t="s">
        <v>31</v>
      </c>
      <c r="AX1469" s="13" t="s">
        <v>75</v>
      </c>
      <c r="AY1469" s="215" t="s">
        <v>184</v>
      </c>
    </row>
    <row r="1470" spans="1:65" s="13" customFormat="1" ht="11.25">
      <c r="B1470" s="205"/>
      <c r="C1470" s="206"/>
      <c r="D1470" s="207" t="s">
        <v>193</v>
      </c>
      <c r="E1470" s="208" t="s">
        <v>1</v>
      </c>
      <c r="F1470" s="209" t="s">
        <v>1338</v>
      </c>
      <c r="G1470" s="206"/>
      <c r="H1470" s="208" t="s">
        <v>1</v>
      </c>
      <c r="I1470" s="210"/>
      <c r="J1470" s="206"/>
      <c r="K1470" s="206"/>
      <c r="L1470" s="211"/>
      <c r="M1470" s="212"/>
      <c r="N1470" s="213"/>
      <c r="O1470" s="213"/>
      <c r="P1470" s="213"/>
      <c r="Q1470" s="213"/>
      <c r="R1470" s="213"/>
      <c r="S1470" s="213"/>
      <c r="T1470" s="214"/>
      <c r="AT1470" s="215" t="s">
        <v>193</v>
      </c>
      <c r="AU1470" s="215" t="s">
        <v>185</v>
      </c>
      <c r="AV1470" s="13" t="s">
        <v>82</v>
      </c>
      <c r="AW1470" s="13" t="s">
        <v>31</v>
      </c>
      <c r="AX1470" s="13" t="s">
        <v>75</v>
      </c>
      <c r="AY1470" s="215" t="s">
        <v>184</v>
      </c>
    </row>
    <row r="1471" spans="1:65" s="13" customFormat="1" ht="11.25">
      <c r="B1471" s="205"/>
      <c r="C1471" s="206"/>
      <c r="D1471" s="207" t="s">
        <v>193</v>
      </c>
      <c r="E1471" s="208" t="s">
        <v>1</v>
      </c>
      <c r="F1471" s="209" t="s">
        <v>1339</v>
      </c>
      <c r="G1471" s="206"/>
      <c r="H1471" s="208" t="s">
        <v>1</v>
      </c>
      <c r="I1471" s="210"/>
      <c r="J1471" s="206"/>
      <c r="K1471" s="206"/>
      <c r="L1471" s="211"/>
      <c r="M1471" s="212"/>
      <c r="N1471" s="213"/>
      <c r="O1471" s="213"/>
      <c r="P1471" s="213"/>
      <c r="Q1471" s="213"/>
      <c r="R1471" s="213"/>
      <c r="S1471" s="213"/>
      <c r="T1471" s="214"/>
      <c r="AT1471" s="215" t="s">
        <v>193</v>
      </c>
      <c r="AU1471" s="215" t="s">
        <v>185</v>
      </c>
      <c r="AV1471" s="13" t="s">
        <v>82</v>
      </c>
      <c r="AW1471" s="13" t="s">
        <v>31</v>
      </c>
      <c r="AX1471" s="13" t="s">
        <v>75</v>
      </c>
      <c r="AY1471" s="215" t="s">
        <v>184</v>
      </c>
    </row>
    <row r="1472" spans="1:65" s="13" customFormat="1" ht="11.25">
      <c r="B1472" s="205"/>
      <c r="C1472" s="206"/>
      <c r="D1472" s="207" t="s">
        <v>193</v>
      </c>
      <c r="E1472" s="208" t="s">
        <v>1</v>
      </c>
      <c r="F1472" s="209" t="s">
        <v>1340</v>
      </c>
      <c r="G1472" s="206"/>
      <c r="H1472" s="208" t="s">
        <v>1</v>
      </c>
      <c r="I1472" s="210"/>
      <c r="J1472" s="206"/>
      <c r="K1472" s="206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193</v>
      </c>
      <c r="AU1472" s="215" t="s">
        <v>185</v>
      </c>
      <c r="AV1472" s="13" t="s">
        <v>82</v>
      </c>
      <c r="AW1472" s="13" t="s">
        <v>31</v>
      </c>
      <c r="AX1472" s="13" t="s">
        <v>75</v>
      </c>
      <c r="AY1472" s="215" t="s">
        <v>184</v>
      </c>
    </row>
    <row r="1473" spans="1:65" s="14" customFormat="1" ht="11.25">
      <c r="B1473" s="216"/>
      <c r="C1473" s="217"/>
      <c r="D1473" s="207" t="s">
        <v>193</v>
      </c>
      <c r="E1473" s="218" t="s">
        <v>1</v>
      </c>
      <c r="F1473" s="219" t="s">
        <v>82</v>
      </c>
      <c r="G1473" s="217"/>
      <c r="H1473" s="220">
        <v>1</v>
      </c>
      <c r="I1473" s="221"/>
      <c r="J1473" s="217"/>
      <c r="K1473" s="217"/>
      <c r="L1473" s="222"/>
      <c r="M1473" s="223"/>
      <c r="N1473" s="224"/>
      <c r="O1473" s="224"/>
      <c r="P1473" s="224"/>
      <c r="Q1473" s="224"/>
      <c r="R1473" s="224"/>
      <c r="S1473" s="224"/>
      <c r="T1473" s="225"/>
      <c r="AT1473" s="226" t="s">
        <v>193</v>
      </c>
      <c r="AU1473" s="226" t="s">
        <v>185</v>
      </c>
      <c r="AV1473" s="14" t="s">
        <v>84</v>
      </c>
      <c r="AW1473" s="14" t="s">
        <v>31</v>
      </c>
      <c r="AX1473" s="14" t="s">
        <v>75</v>
      </c>
      <c r="AY1473" s="226" t="s">
        <v>184</v>
      </c>
    </row>
    <row r="1474" spans="1:65" s="2" customFormat="1" ht="33" customHeight="1">
      <c r="A1474" s="34"/>
      <c r="B1474" s="35"/>
      <c r="C1474" s="192" t="s">
        <v>1349</v>
      </c>
      <c r="D1474" s="192" t="s">
        <v>187</v>
      </c>
      <c r="E1474" s="193" t="s">
        <v>1350</v>
      </c>
      <c r="F1474" s="194" t="s">
        <v>1351</v>
      </c>
      <c r="G1474" s="195" t="s">
        <v>239</v>
      </c>
      <c r="H1474" s="196">
        <v>2</v>
      </c>
      <c r="I1474" s="197"/>
      <c r="J1474" s="198">
        <f>ROUND(I1474*H1474,2)</f>
        <v>0</v>
      </c>
      <c r="K1474" s="194" t="s">
        <v>649</v>
      </c>
      <c r="L1474" s="39"/>
      <c r="M1474" s="199" t="s">
        <v>1</v>
      </c>
      <c r="N1474" s="200" t="s">
        <v>40</v>
      </c>
      <c r="O1474" s="71"/>
      <c r="P1474" s="201">
        <f>O1474*H1474</f>
        <v>0</v>
      </c>
      <c r="Q1474" s="201">
        <v>0</v>
      </c>
      <c r="R1474" s="201">
        <f>Q1474*H1474</f>
        <v>0</v>
      </c>
      <c r="S1474" s="201">
        <v>0</v>
      </c>
      <c r="T1474" s="202">
        <f>S1474*H1474</f>
        <v>0</v>
      </c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R1474" s="203" t="s">
        <v>382</v>
      </c>
      <c r="AT1474" s="203" t="s">
        <v>187</v>
      </c>
      <c r="AU1474" s="203" t="s">
        <v>185</v>
      </c>
      <c r="AY1474" s="17" t="s">
        <v>184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7" t="s">
        <v>82</v>
      </c>
      <c r="BK1474" s="204">
        <f>ROUND(I1474*H1474,2)</f>
        <v>0</v>
      </c>
      <c r="BL1474" s="17" t="s">
        <v>382</v>
      </c>
      <c r="BM1474" s="203" t="s">
        <v>1352</v>
      </c>
    </row>
    <row r="1475" spans="1:65" s="13" customFormat="1" ht="22.5">
      <c r="B1475" s="205"/>
      <c r="C1475" s="206"/>
      <c r="D1475" s="207" t="s">
        <v>193</v>
      </c>
      <c r="E1475" s="208" t="s">
        <v>1</v>
      </c>
      <c r="F1475" s="209" t="s">
        <v>1336</v>
      </c>
      <c r="G1475" s="206"/>
      <c r="H1475" s="208" t="s">
        <v>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193</v>
      </c>
      <c r="AU1475" s="215" t="s">
        <v>185</v>
      </c>
      <c r="AV1475" s="13" t="s">
        <v>82</v>
      </c>
      <c r="AW1475" s="13" t="s">
        <v>31</v>
      </c>
      <c r="AX1475" s="13" t="s">
        <v>75</v>
      </c>
      <c r="AY1475" s="215" t="s">
        <v>184</v>
      </c>
    </row>
    <row r="1476" spans="1:65" s="13" customFormat="1" ht="11.25">
      <c r="B1476" s="205"/>
      <c r="C1476" s="206"/>
      <c r="D1476" s="207" t="s">
        <v>193</v>
      </c>
      <c r="E1476" s="208" t="s">
        <v>1</v>
      </c>
      <c r="F1476" s="209" t="s">
        <v>1337</v>
      </c>
      <c r="G1476" s="206"/>
      <c r="H1476" s="208" t="s">
        <v>1</v>
      </c>
      <c r="I1476" s="210"/>
      <c r="J1476" s="206"/>
      <c r="K1476" s="206"/>
      <c r="L1476" s="211"/>
      <c r="M1476" s="212"/>
      <c r="N1476" s="213"/>
      <c r="O1476" s="213"/>
      <c r="P1476" s="213"/>
      <c r="Q1476" s="213"/>
      <c r="R1476" s="213"/>
      <c r="S1476" s="213"/>
      <c r="T1476" s="214"/>
      <c r="AT1476" s="215" t="s">
        <v>193</v>
      </c>
      <c r="AU1476" s="215" t="s">
        <v>185</v>
      </c>
      <c r="AV1476" s="13" t="s">
        <v>82</v>
      </c>
      <c r="AW1476" s="13" t="s">
        <v>31</v>
      </c>
      <c r="AX1476" s="13" t="s">
        <v>75</v>
      </c>
      <c r="AY1476" s="215" t="s">
        <v>184</v>
      </c>
    </row>
    <row r="1477" spans="1:65" s="13" customFormat="1" ht="11.25">
      <c r="B1477" s="205"/>
      <c r="C1477" s="206"/>
      <c r="D1477" s="207" t="s">
        <v>193</v>
      </c>
      <c r="E1477" s="208" t="s">
        <v>1</v>
      </c>
      <c r="F1477" s="209" t="s">
        <v>195</v>
      </c>
      <c r="G1477" s="206"/>
      <c r="H1477" s="208" t="s">
        <v>1</v>
      </c>
      <c r="I1477" s="210"/>
      <c r="J1477" s="206"/>
      <c r="K1477" s="206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193</v>
      </c>
      <c r="AU1477" s="215" t="s">
        <v>185</v>
      </c>
      <c r="AV1477" s="13" t="s">
        <v>82</v>
      </c>
      <c r="AW1477" s="13" t="s">
        <v>31</v>
      </c>
      <c r="AX1477" s="13" t="s">
        <v>75</v>
      </c>
      <c r="AY1477" s="215" t="s">
        <v>184</v>
      </c>
    </row>
    <row r="1478" spans="1:65" s="13" customFormat="1" ht="11.25">
      <c r="B1478" s="205"/>
      <c r="C1478" s="206"/>
      <c r="D1478" s="207" t="s">
        <v>193</v>
      </c>
      <c r="E1478" s="208" t="s">
        <v>1</v>
      </c>
      <c r="F1478" s="209" t="s">
        <v>1338</v>
      </c>
      <c r="G1478" s="206"/>
      <c r="H1478" s="208" t="s">
        <v>1</v>
      </c>
      <c r="I1478" s="210"/>
      <c r="J1478" s="206"/>
      <c r="K1478" s="206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193</v>
      </c>
      <c r="AU1478" s="215" t="s">
        <v>185</v>
      </c>
      <c r="AV1478" s="13" t="s">
        <v>82</v>
      </c>
      <c r="AW1478" s="13" t="s">
        <v>31</v>
      </c>
      <c r="AX1478" s="13" t="s">
        <v>75</v>
      </c>
      <c r="AY1478" s="215" t="s">
        <v>184</v>
      </c>
    </row>
    <row r="1479" spans="1:65" s="13" customFormat="1" ht="11.25">
      <c r="B1479" s="205"/>
      <c r="C1479" s="206"/>
      <c r="D1479" s="207" t="s">
        <v>193</v>
      </c>
      <c r="E1479" s="208" t="s">
        <v>1</v>
      </c>
      <c r="F1479" s="209" t="s">
        <v>1339</v>
      </c>
      <c r="G1479" s="206"/>
      <c r="H1479" s="208" t="s">
        <v>1</v>
      </c>
      <c r="I1479" s="210"/>
      <c r="J1479" s="206"/>
      <c r="K1479" s="206"/>
      <c r="L1479" s="211"/>
      <c r="M1479" s="212"/>
      <c r="N1479" s="213"/>
      <c r="O1479" s="213"/>
      <c r="P1479" s="213"/>
      <c r="Q1479" s="213"/>
      <c r="R1479" s="213"/>
      <c r="S1479" s="213"/>
      <c r="T1479" s="214"/>
      <c r="AT1479" s="215" t="s">
        <v>193</v>
      </c>
      <c r="AU1479" s="215" t="s">
        <v>185</v>
      </c>
      <c r="AV1479" s="13" t="s">
        <v>82</v>
      </c>
      <c r="AW1479" s="13" t="s">
        <v>31</v>
      </c>
      <c r="AX1479" s="13" t="s">
        <v>75</v>
      </c>
      <c r="AY1479" s="215" t="s">
        <v>184</v>
      </c>
    </row>
    <row r="1480" spans="1:65" s="13" customFormat="1" ht="11.25">
      <c r="B1480" s="205"/>
      <c r="C1480" s="206"/>
      <c r="D1480" s="207" t="s">
        <v>193</v>
      </c>
      <c r="E1480" s="208" t="s">
        <v>1</v>
      </c>
      <c r="F1480" s="209" t="s">
        <v>1340</v>
      </c>
      <c r="G1480" s="206"/>
      <c r="H1480" s="208" t="s">
        <v>1</v>
      </c>
      <c r="I1480" s="210"/>
      <c r="J1480" s="206"/>
      <c r="K1480" s="206"/>
      <c r="L1480" s="211"/>
      <c r="M1480" s="212"/>
      <c r="N1480" s="213"/>
      <c r="O1480" s="213"/>
      <c r="P1480" s="213"/>
      <c r="Q1480" s="213"/>
      <c r="R1480" s="213"/>
      <c r="S1480" s="213"/>
      <c r="T1480" s="214"/>
      <c r="AT1480" s="215" t="s">
        <v>193</v>
      </c>
      <c r="AU1480" s="215" t="s">
        <v>185</v>
      </c>
      <c r="AV1480" s="13" t="s">
        <v>82</v>
      </c>
      <c r="AW1480" s="13" t="s">
        <v>31</v>
      </c>
      <c r="AX1480" s="13" t="s">
        <v>75</v>
      </c>
      <c r="AY1480" s="215" t="s">
        <v>184</v>
      </c>
    </row>
    <row r="1481" spans="1:65" s="14" customFormat="1" ht="11.25">
      <c r="B1481" s="216"/>
      <c r="C1481" s="217"/>
      <c r="D1481" s="207" t="s">
        <v>193</v>
      </c>
      <c r="E1481" s="218" t="s">
        <v>1</v>
      </c>
      <c r="F1481" s="219" t="s">
        <v>84</v>
      </c>
      <c r="G1481" s="217"/>
      <c r="H1481" s="220">
        <v>2</v>
      </c>
      <c r="I1481" s="221"/>
      <c r="J1481" s="217"/>
      <c r="K1481" s="217"/>
      <c r="L1481" s="222"/>
      <c r="M1481" s="223"/>
      <c r="N1481" s="224"/>
      <c r="O1481" s="224"/>
      <c r="P1481" s="224"/>
      <c r="Q1481" s="224"/>
      <c r="R1481" s="224"/>
      <c r="S1481" s="224"/>
      <c r="T1481" s="225"/>
      <c r="AT1481" s="226" t="s">
        <v>193</v>
      </c>
      <c r="AU1481" s="226" t="s">
        <v>185</v>
      </c>
      <c r="AV1481" s="14" t="s">
        <v>84</v>
      </c>
      <c r="AW1481" s="14" t="s">
        <v>31</v>
      </c>
      <c r="AX1481" s="14" t="s">
        <v>75</v>
      </c>
      <c r="AY1481" s="226" t="s">
        <v>184</v>
      </c>
    </row>
    <row r="1482" spans="1:65" s="2" customFormat="1" ht="33" customHeight="1">
      <c r="A1482" s="34"/>
      <c r="B1482" s="35"/>
      <c r="C1482" s="192" t="s">
        <v>1353</v>
      </c>
      <c r="D1482" s="192" t="s">
        <v>187</v>
      </c>
      <c r="E1482" s="193" t="s">
        <v>1354</v>
      </c>
      <c r="F1482" s="194" t="s">
        <v>1355</v>
      </c>
      <c r="G1482" s="195" t="s">
        <v>239</v>
      </c>
      <c r="H1482" s="196">
        <v>1</v>
      </c>
      <c r="I1482" s="197"/>
      <c r="J1482" s="198">
        <f>ROUND(I1482*H1482,2)</f>
        <v>0</v>
      </c>
      <c r="K1482" s="194" t="s">
        <v>649</v>
      </c>
      <c r="L1482" s="39"/>
      <c r="M1482" s="199" t="s">
        <v>1</v>
      </c>
      <c r="N1482" s="200" t="s">
        <v>40</v>
      </c>
      <c r="O1482" s="71"/>
      <c r="P1482" s="201">
        <f>O1482*H1482</f>
        <v>0</v>
      </c>
      <c r="Q1482" s="201">
        <v>0</v>
      </c>
      <c r="R1482" s="201">
        <f>Q1482*H1482</f>
        <v>0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382</v>
      </c>
      <c r="AT1482" s="203" t="s">
        <v>187</v>
      </c>
      <c r="AU1482" s="203" t="s">
        <v>185</v>
      </c>
      <c r="AY1482" s="17" t="s">
        <v>184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82</v>
      </c>
      <c r="BK1482" s="204">
        <f>ROUND(I1482*H1482,2)</f>
        <v>0</v>
      </c>
      <c r="BL1482" s="17" t="s">
        <v>382</v>
      </c>
      <c r="BM1482" s="203" t="s">
        <v>1356</v>
      </c>
    </row>
    <row r="1483" spans="1:65" s="13" customFormat="1" ht="22.5">
      <c r="B1483" s="205"/>
      <c r="C1483" s="206"/>
      <c r="D1483" s="207" t="s">
        <v>193</v>
      </c>
      <c r="E1483" s="208" t="s">
        <v>1</v>
      </c>
      <c r="F1483" s="209" t="s">
        <v>1336</v>
      </c>
      <c r="G1483" s="206"/>
      <c r="H1483" s="208" t="s">
        <v>1</v>
      </c>
      <c r="I1483" s="210"/>
      <c r="J1483" s="206"/>
      <c r="K1483" s="206"/>
      <c r="L1483" s="211"/>
      <c r="M1483" s="212"/>
      <c r="N1483" s="213"/>
      <c r="O1483" s="213"/>
      <c r="P1483" s="213"/>
      <c r="Q1483" s="213"/>
      <c r="R1483" s="213"/>
      <c r="S1483" s="213"/>
      <c r="T1483" s="214"/>
      <c r="AT1483" s="215" t="s">
        <v>193</v>
      </c>
      <c r="AU1483" s="215" t="s">
        <v>185</v>
      </c>
      <c r="AV1483" s="13" t="s">
        <v>82</v>
      </c>
      <c r="AW1483" s="13" t="s">
        <v>31</v>
      </c>
      <c r="AX1483" s="13" t="s">
        <v>75</v>
      </c>
      <c r="AY1483" s="215" t="s">
        <v>184</v>
      </c>
    </row>
    <row r="1484" spans="1:65" s="13" customFormat="1" ht="11.25">
      <c r="B1484" s="205"/>
      <c r="C1484" s="206"/>
      <c r="D1484" s="207" t="s">
        <v>193</v>
      </c>
      <c r="E1484" s="208" t="s">
        <v>1</v>
      </c>
      <c r="F1484" s="209" t="s">
        <v>1337</v>
      </c>
      <c r="G1484" s="206"/>
      <c r="H1484" s="208" t="s">
        <v>1</v>
      </c>
      <c r="I1484" s="210"/>
      <c r="J1484" s="206"/>
      <c r="K1484" s="206"/>
      <c r="L1484" s="211"/>
      <c r="M1484" s="212"/>
      <c r="N1484" s="213"/>
      <c r="O1484" s="213"/>
      <c r="P1484" s="213"/>
      <c r="Q1484" s="213"/>
      <c r="R1484" s="213"/>
      <c r="S1484" s="213"/>
      <c r="T1484" s="214"/>
      <c r="AT1484" s="215" t="s">
        <v>193</v>
      </c>
      <c r="AU1484" s="215" t="s">
        <v>185</v>
      </c>
      <c r="AV1484" s="13" t="s">
        <v>82</v>
      </c>
      <c r="AW1484" s="13" t="s">
        <v>31</v>
      </c>
      <c r="AX1484" s="13" t="s">
        <v>75</v>
      </c>
      <c r="AY1484" s="215" t="s">
        <v>184</v>
      </c>
    </row>
    <row r="1485" spans="1:65" s="13" customFormat="1" ht="11.25">
      <c r="B1485" s="205"/>
      <c r="C1485" s="206"/>
      <c r="D1485" s="207" t="s">
        <v>193</v>
      </c>
      <c r="E1485" s="208" t="s">
        <v>1</v>
      </c>
      <c r="F1485" s="209" t="s">
        <v>195</v>
      </c>
      <c r="G1485" s="206"/>
      <c r="H1485" s="208" t="s">
        <v>1</v>
      </c>
      <c r="I1485" s="210"/>
      <c r="J1485" s="206"/>
      <c r="K1485" s="206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193</v>
      </c>
      <c r="AU1485" s="215" t="s">
        <v>185</v>
      </c>
      <c r="AV1485" s="13" t="s">
        <v>82</v>
      </c>
      <c r="AW1485" s="13" t="s">
        <v>31</v>
      </c>
      <c r="AX1485" s="13" t="s">
        <v>75</v>
      </c>
      <c r="AY1485" s="215" t="s">
        <v>184</v>
      </c>
    </row>
    <row r="1486" spans="1:65" s="13" customFormat="1" ht="11.25">
      <c r="B1486" s="205"/>
      <c r="C1486" s="206"/>
      <c r="D1486" s="207" t="s">
        <v>193</v>
      </c>
      <c r="E1486" s="208" t="s">
        <v>1</v>
      </c>
      <c r="F1486" s="209" t="s">
        <v>1338</v>
      </c>
      <c r="G1486" s="206"/>
      <c r="H1486" s="208" t="s">
        <v>1</v>
      </c>
      <c r="I1486" s="210"/>
      <c r="J1486" s="206"/>
      <c r="K1486" s="206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193</v>
      </c>
      <c r="AU1486" s="215" t="s">
        <v>185</v>
      </c>
      <c r="AV1486" s="13" t="s">
        <v>82</v>
      </c>
      <c r="AW1486" s="13" t="s">
        <v>31</v>
      </c>
      <c r="AX1486" s="13" t="s">
        <v>75</v>
      </c>
      <c r="AY1486" s="215" t="s">
        <v>184</v>
      </c>
    </row>
    <row r="1487" spans="1:65" s="13" customFormat="1" ht="11.25">
      <c r="B1487" s="205"/>
      <c r="C1487" s="206"/>
      <c r="D1487" s="207" t="s">
        <v>193</v>
      </c>
      <c r="E1487" s="208" t="s">
        <v>1</v>
      </c>
      <c r="F1487" s="209" t="s">
        <v>1339</v>
      </c>
      <c r="G1487" s="206"/>
      <c r="H1487" s="208" t="s">
        <v>1</v>
      </c>
      <c r="I1487" s="210"/>
      <c r="J1487" s="206"/>
      <c r="K1487" s="206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193</v>
      </c>
      <c r="AU1487" s="215" t="s">
        <v>185</v>
      </c>
      <c r="AV1487" s="13" t="s">
        <v>82</v>
      </c>
      <c r="AW1487" s="13" t="s">
        <v>31</v>
      </c>
      <c r="AX1487" s="13" t="s">
        <v>75</v>
      </c>
      <c r="AY1487" s="215" t="s">
        <v>184</v>
      </c>
    </row>
    <row r="1488" spans="1:65" s="13" customFormat="1" ht="11.25">
      <c r="B1488" s="205"/>
      <c r="C1488" s="206"/>
      <c r="D1488" s="207" t="s">
        <v>193</v>
      </c>
      <c r="E1488" s="208" t="s">
        <v>1</v>
      </c>
      <c r="F1488" s="209" t="s">
        <v>1340</v>
      </c>
      <c r="G1488" s="206"/>
      <c r="H1488" s="208" t="s">
        <v>1</v>
      </c>
      <c r="I1488" s="210"/>
      <c r="J1488" s="206"/>
      <c r="K1488" s="206"/>
      <c r="L1488" s="211"/>
      <c r="M1488" s="212"/>
      <c r="N1488" s="213"/>
      <c r="O1488" s="213"/>
      <c r="P1488" s="213"/>
      <c r="Q1488" s="213"/>
      <c r="R1488" s="213"/>
      <c r="S1488" s="213"/>
      <c r="T1488" s="214"/>
      <c r="AT1488" s="215" t="s">
        <v>193</v>
      </c>
      <c r="AU1488" s="215" t="s">
        <v>185</v>
      </c>
      <c r="AV1488" s="13" t="s">
        <v>82</v>
      </c>
      <c r="AW1488" s="13" t="s">
        <v>31</v>
      </c>
      <c r="AX1488" s="13" t="s">
        <v>75</v>
      </c>
      <c r="AY1488" s="215" t="s">
        <v>184</v>
      </c>
    </row>
    <row r="1489" spans="1:65" s="14" customFormat="1" ht="11.25">
      <c r="B1489" s="216"/>
      <c r="C1489" s="217"/>
      <c r="D1489" s="207" t="s">
        <v>193</v>
      </c>
      <c r="E1489" s="218" t="s">
        <v>1</v>
      </c>
      <c r="F1489" s="219" t="s">
        <v>82</v>
      </c>
      <c r="G1489" s="217"/>
      <c r="H1489" s="220">
        <v>1</v>
      </c>
      <c r="I1489" s="221"/>
      <c r="J1489" s="217"/>
      <c r="K1489" s="217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193</v>
      </c>
      <c r="AU1489" s="226" t="s">
        <v>185</v>
      </c>
      <c r="AV1489" s="14" t="s">
        <v>84</v>
      </c>
      <c r="AW1489" s="14" t="s">
        <v>31</v>
      </c>
      <c r="AX1489" s="14" t="s">
        <v>75</v>
      </c>
      <c r="AY1489" s="226" t="s">
        <v>184</v>
      </c>
    </row>
    <row r="1490" spans="1:65" s="2" customFormat="1" ht="33" customHeight="1">
      <c r="A1490" s="34"/>
      <c r="B1490" s="35"/>
      <c r="C1490" s="192" t="s">
        <v>1357</v>
      </c>
      <c r="D1490" s="192" t="s">
        <v>187</v>
      </c>
      <c r="E1490" s="193" t="s">
        <v>1358</v>
      </c>
      <c r="F1490" s="194" t="s">
        <v>1359</v>
      </c>
      <c r="G1490" s="195" t="s">
        <v>239</v>
      </c>
      <c r="H1490" s="196">
        <v>1</v>
      </c>
      <c r="I1490" s="197"/>
      <c r="J1490" s="198">
        <f>ROUND(I1490*H1490,2)</f>
        <v>0</v>
      </c>
      <c r="K1490" s="194" t="s">
        <v>649</v>
      </c>
      <c r="L1490" s="39"/>
      <c r="M1490" s="199" t="s">
        <v>1</v>
      </c>
      <c r="N1490" s="200" t="s">
        <v>40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382</v>
      </c>
      <c r="AT1490" s="203" t="s">
        <v>187</v>
      </c>
      <c r="AU1490" s="203" t="s">
        <v>185</v>
      </c>
      <c r="AY1490" s="17" t="s">
        <v>184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82</v>
      </c>
      <c r="BK1490" s="204">
        <f>ROUND(I1490*H1490,2)</f>
        <v>0</v>
      </c>
      <c r="BL1490" s="17" t="s">
        <v>382</v>
      </c>
      <c r="BM1490" s="203" t="s">
        <v>1360</v>
      </c>
    </row>
    <row r="1491" spans="1:65" s="13" customFormat="1" ht="22.5">
      <c r="B1491" s="205"/>
      <c r="C1491" s="206"/>
      <c r="D1491" s="207" t="s">
        <v>193</v>
      </c>
      <c r="E1491" s="208" t="s">
        <v>1</v>
      </c>
      <c r="F1491" s="209" t="s">
        <v>1336</v>
      </c>
      <c r="G1491" s="206"/>
      <c r="H1491" s="208" t="s">
        <v>1</v>
      </c>
      <c r="I1491" s="210"/>
      <c r="J1491" s="206"/>
      <c r="K1491" s="206"/>
      <c r="L1491" s="211"/>
      <c r="M1491" s="212"/>
      <c r="N1491" s="213"/>
      <c r="O1491" s="213"/>
      <c r="P1491" s="213"/>
      <c r="Q1491" s="213"/>
      <c r="R1491" s="213"/>
      <c r="S1491" s="213"/>
      <c r="T1491" s="214"/>
      <c r="AT1491" s="215" t="s">
        <v>193</v>
      </c>
      <c r="AU1491" s="215" t="s">
        <v>185</v>
      </c>
      <c r="AV1491" s="13" t="s">
        <v>82</v>
      </c>
      <c r="AW1491" s="13" t="s">
        <v>31</v>
      </c>
      <c r="AX1491" s="13" t="s">
        <v>75</v>
      </c>
      <c r="AY1491" s="215" t="s">
        <v>184</v>
      </c>
    </row>
    <row r="1492" spans="1:65" s="13" customFormat="1" ht="11.25">
      <c r="B1492" s="205"/>
      <c r="C1492" s="206"/>
      <c r="D1492" s="207" t="s">
        <v>193</v>
      </c>
      <c r="E1492" s="208" t="s">
        <v>1</v>
      </c>
      <c r="F1492" s="209" t="s">
        <v>1337</v>
      </c>
      <c r="G1492" s="206"/>
      <c r="H1492" s="208" t="s">
        <v>1</v>
      </c>
      <c r="I1492" s="210"/>
      <c r="J1492" s="206"/>
      <c r="K1492" s="206"/>
      <c r="L1492" s="211"/>
      <c r="M1492" s="212"/>
      <c r="N1492" s="213"/>
      <c r="O1492" s="213"/>
      <c r="P1492" s="213"/>
      <c r="Q1492" s="213"/>
      <c r="R1492" s="213"/>
      <c r="S1492" s="213"/>
      <c r="T1492" s="214"/>
      <c r="AT1492" s="215" t="s">
        <v>193</v>
      </c>
      <c r="AU1492" s="215" t="s">
        <v>185</v>
      </c>
      <c r="AV1492" s="13" t="s">
        <v>82</v>
      </c>
      <c r="AW1492" s="13" t="s">
        <v>31</v>
      </c>
      <c r="AX1492" s="13" t="s">
        <v>75</v>
      </c>
      <c r="AY1492" s="215" t="s">
        <v>184</v>
      </c>
    </row>
    <row r="1493" spans="1:65" s="13" customFormat="1" ht="11.25">
      <c r="B1493" s="205"/>
      <c r="C1493" s="206"/>
      <c r="D1493" s="207" t="s">
        <v>193</v>
      </c>
      <c r="E1493" s="208" t="s">
        <v>1</v>
      </c>
      <c r="F1493" s="209" t="s">
        <v>195</v>
      </c>
      <c r="G1493" s="206"/>
      <c r="H1493" s="208" t="s">
        <v>1</v>
      </c>
      <c r="I1493" s="210"/>
      <c r="J1493" s="206"/>
      <c r="K1493" s="206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193</v>
      </c>
      <c r="AU1493" s="215" t="s">
        <v>185</v>
      </c>
      <c r="AV1493" s="13" t="s">
        <v>82</v>
      </c>
      <c r="AW1493" s="13" t="s">
        <v>31</v>
      </c>
      <c r="AX1493" s="13" t="s">
        <v>75</v>
      </c>
      <c r="AY1493" s="215" t="s">
        <v>184</v>
      </c>
    </row>
    <row r="1494" spans="1:65" s="13" customFormat="1" ht="11.25">
      <c r="B1494" s="205"/>
      <c r="C1494" s="206"/>
      <c r="D1494" s="207" t="s">
        <v>193</v>
      </c>
      <c r="E1494" s="208" t="s">
        <v>1</v>
      </c>
      <c r="F1494" s="209" t="s">
        <v>1338</v>
      </c>
      <c r="G1494" s="206"/>
      <c r="H1494" s="208" t="s">
        <v>1</v>
      </c>
      <c r="I1494" s="210"/>
      <c r="J1494" s="206"/>
      <c r="K1494" s="206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193</v>
      </c>
      <c r="AU1494" s="215" t="s">
        <v>185</v>
      </c>
      <c r="AV1494" s="13" t="s">
        <v>82</v>
      </c>
      <c r="AW1494" s="13" t="s">
        <v>31</v>
      </c>
      <c r="AX1494" s="13" t="s">
        <v>75</v>
      </c>
      <c r="AY1494" s="215" t="s">
        <v>184</v>
      </c>
    </row>
    <row r="1495" spans="1:65" s="13" customFormat="1" ht="11.25">
      <c r="B1495" s="205"/>
      <c r="C1495" s="206"/>
      <c r="D1495" s="207" t="s">
        <v>193</v>
      </c>
      <c r="E1495" s="208" t="s">
        <v>1</v>
      </c>
      <c r="F1495" s="209" t="s">
        <v>1339</v>
      </c>
      <c r="G1495" s="206"/>
      <c r="H1495" s="208" t="s">
        <v>1</v>
      </c>
      <c r="I1495" s="210"/>
      <c r="J1495" s="206"/>
      <c r="K1495" s="206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193</v>
      </c>
      <c r="AU1495" s="215" t="s">
        <v>185</v>
      </c>
      <c r="AV1495" s="13" t="s">
        <v>82</v>
      </c>
      <c r="AW1495" s="13" t="s">
        <v>31</v>
      </c>
      <c r="AX1495" s="13" t="s">
        <v>75</v>
      </c>
      <c r="AY1495" s="215" t="s">
        <v>184</v>
      </c>
    </row>
    <row r="1496" spans="1:65" s="13" customFormat="1" ht="11.25">
      <c r="B1496" s="205"/>
      <c r="C1496" s="206"/>
      <c r="D1496" s="207" t="s">
        <v>193</v>
      </c>
      <c r="E1496" s="208" t="s">
        <v>1</v>
      </c>
      <c r="F1496" s="209" t="s">
        <v>1340</v>
      </c>
      <c r="G1496" s="206"/>
      <c r="H1496" s="208" t="s">
        <v>1</v>
      </c>
      <c r="I1496" s="210"/>
      <c r="J1496" s="206"/>
      <c r="K1496" s="206"/>
      <c r="L1496" s="211"/>
      <c r="M1496" s="212"/>
      <c r="N1496" s="213"/>
      <c r="O1496" s="213"/>
      <c r="P1496" s="213"/>
      <c r="Q1496" s="213"/>
      <c r="R1496" s="213"/>
      <c r="S1496" s="213"/>
      <c r="T1496" s="214"/>
      <c r="AT1496" s="215" t="s">
        <v>193</v>
      </c>
      <c r="AU1496" s="215" t="s">
        <v>185</v>
      </c>
      <c r="AV1496" s="13" t="s">
        <v>82</v>
      </c>
      <c r="AW1496" s="13" t="s">
        <v>31</v>
      </c>
      <c r="AX1496" s="13" t="s">
        <v>75</v>
      </c>
      <c r="AY1496" s="215" t="s">
        <v>184</v>
      </c>
    </row>
    <row r="1497" spans="1:65" s="14" customFormat="1" ht="11.25">
      <c r="B1497" s="216"/>
      <c r="C1497" s="217"/>
      <c r="D1497" s="207" t="s">
        <v>193</v>
      </c>
      <c r="E1497" s="218" t="s">
        <v>1</v>
      </c>
      <c r="F1497" s="219" t="s">
        <v>82</v>
      </c>
      <c r="G1497" s="217"/>
      <c r="H1497" s="220">
        <v>1</v>
      </c>
      <c r="I1497" s="221"/>
      <c r="J1497" s="217"/>
      <c r="K1497" s="217"/>
      <c r="L1497" s="222"/>
      <c r="M1497" s="223"/>
      <c r="N1497" s="224"/>
      <c r="O1497" s="224"/>
      <c r="P1497" s="224"/>
      <c r="Q1497" s="224"/>
      <c r="R1497" s="224"/>
      <c r="S1497" s="224"/>
      <c r="T1497" s="225"/>
      <c r="AT1497" s="226" t="s">
        <v>193</v>
      </c>
      <c r="AU1497" s="226" t="s">
        <v>185</v>
      </c>
      <c r="AV1497" s="14" t="s">
        <v>84</v>
      </c>
      <c r="AW1497" s="14" t="s">
        <v>31</v>
      </c>
      <c r="AX1497" s="14" t="s">
        <v>75</v>
      </c>
      <c r="AY1497" s="226" t="s">
        <v>184</v>
      </c>
    </row>
    <row r="1498" spans="1:65" s="2" customFormat="1" ht="36">
      <c r="A1498" s="34"/>
      <c r="B1498" s="35"/>
      <c r="C1498" s="192" t="s">
        <v>1361</v>
      </c>
      <c r="D1498" s="192" t="s">
        <v>187</v>
      </c>
      <c r="E1498" s="193" t="s">
        <v>1362</v>
      </c>
      <c r="F1498" s="194" t="s">
        <v>1363</v>
      </c>
      <c r="G1498" s="195" t="s">
        <v>239</v>
      </c>
      <c r="H1498" s="196">
        <v>1</v>
      </c>
      <c r="I1498" s="197"/>
      <c r="J1498" s="198">
        <f>ROUND(I1498*H1498,2)</f>
        <v>0</v>
      </c>
      <c r="K1498" s="194" t="s">
        <v>649</v>
      </c>
      <c r="L1498" s="39"/>
      <c r="M1498" s="199" t="s">
        <v>1</v>
      </c>
      <c r="N1498" s="200" t="s">
        <v>40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382</v>
      </c>
      <c r="AT1498" s="203" t="s">
        <v>187</v>
      </c>
      <c r="AU1498" s="203" t="s">
        <v>185</v>
      </c>
      <c r="AY1498" s="17" t="s">
        <v>184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82</v>
      </c>
      <c r="BK1498" s="204">
        <f>ROUND(I1498*H1498,2)</f>
        <v>0</v>
      </c>
      <c r="BL1498" s="17" t="s">
        <v>382</v>
      </c>
      <c r="BM1498" s="203" t="s">
        <v>1364</v>
      </c>
    </row>
    <row r="1499" spans="1:65" s="13" customFormat="1" ht="22.5">
      <c r="B1499" s="205"/>
      <c r="C1499" s="206"/>
      <c r="D1499" s="207" t="s">
        <v>193</v>
      </c>
      <c r="E1499" s="208" t="s">
        <v>1</v>
      </c>
      <c r="F1499" s="209" t="s">
        <v>1336</v>
      </c>
      <c r="G1499" s="206"/>
      <c r="H1499" s="208" t="s">
        <v>1</v>
      </c>
      <c r="I1499" s="210"/>
      <c r="J1499" s="206"/>
      <c r="K1499" s="206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193</v>
      </c>
      <c r="AU1499" s="215" t="s">
        <v>185</v>
      </c>
      <c r="AV1499" s="13" t="s">
        <v>82</v>
      </c>
      <c r="AW1499" s="13" t="s">
        <v>31</v>
      </c>
      <c r="AX1499" s="13" t="s">
        <v>75</v>
      </c>
      <c r="AY1499" s="215" t="s">
        <v>184</v>
      </c>
    </row>
    <row r="1500" spans="1:65" s="13" customFormat="1" ht="11.25">
      <c r="B1500" s="205"/>
      <c r="C1500" s="206"/>
      <c r="D1500" s="207" t="s">
        <v>193</v>
      </c>
      <c r="E1500" s="208" t="s">
        <v>1</v>
      </c>
      <c r="F1500" s="209" t="s">
        <v>1337</v>
      </c>
      <c r="G1500" s="206"/>
      <c r="H1500" s="208" t="s">
        <v>1</v>
      </c>
      <c r="I1500" s="210"/>
      <c r="J1500" s="206"/>
      <c r="K1500" s="206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193</v>
      </c>
      <c r="AU1500" s="215" t="s">
        <v>185</v>
      </c>
      <c r="AV1500" s="13" t="s">
        <v>82</v>
      </c>
      <c r="AW1500" s="13" t="s">
        <v>31</v>
      </c>
      <c r="AX1500" s="13" t="s">
        <v>75</v>
      </c>
      <c r="AY1500" s="215" t="s">
        <v>184</v>
      </c>
    </row>
    <row r="1501" spans="1:65" s="13" customFormat="1" ht="11.25">
      <c r="B1501" s="205"/>
      <c r="C1501" s="206"/>
      <c r="D1501" s="207" t="s">
        <v>193</v>
      </c>
      <c r="E1501" s="208" t="s">
        <v>1</v>
      </c>
      <c r="F1501" s="209" t="s">
        <v>195</v>
      </c>
      <c r="G1501" s="206"/>
      <c r="H1501" s="208" t="s">
        <v>1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193</v>
      </c>
      <c r="AU1501" s="215" t="s">
        <v>185</v>
      </c>
      <c r="AV1501" s="13" t="s">
        <v>82</v>
      </c>
      <c r="AW1501" s="13" t="s">
        <v>31</v>
      </c>
      <c r="AX1501" s="13" t="s">
        <v>75</v>
      </c>
      <c r="AY1501" s="215" t="s">
        <v>184</v>
      </c>
    </row>
    <row r="1502" spans="1:65" s="13" customFormat="1" ht="11.25">
      <c r="B1502" s="205"/>
      <c r="C1502" s="206"/>
      <c r="D1502" s="207" t="s">
        <v>193</v>
      </c>
      <c r="E1502" s="208" t="s">
        <v>1</v>
      </c>
      <c r="F1502" s="209" t="s">
        <v>1338</v>
      </c>
      <c r="G1502" s="206"/>
      <c r="H1502" s="208" t="s">
        <v>1</v>
      </c>
      <c r="I1502" s="210"/>
      <c r="J1502" s="206"/>
      <c r="K1502" s="206"/>
      <c r="L1502" s="211"/>
      <c r="M1502" s="212"/>
      <c r="N1502" s="213"/>
      <c r="O1502" s="213"/>
      <c r="P1502" s="213"/>
      <c r="Q1502" s="213"/>
      <c r="R1502" s="213"/>
      <c r="S1502" s="213"/>
      <c r="T1502" s="214"/>
      <c r="AT1502" s="215" t="s">
        <v>193</v>
      </c>
      <c r="AU1502" s="215" t="s">
        <v>185</v>
      </c>
      <c r="AV1502" s="13" t="s">
        <v>82</v>
      </c>
      <c r="AW1502" s="13" t="s">
        <v>31</v>
      </c>
      <c r="AX1502" s="13" t="s">
        <v>75</v>
      </c>
      <c r="AY1502" s="215" t="s">
        <v>184</v>
      </c>
    </row>
    <row r="1503" spans="1:65" s="13" customFormat="1" ht="11.25">
      <c r="B1503" s="205"/>
      <c r="C1503" s="206"/>
      <c r="D1503" s="207" t="s">
        <v>193</v>
      </c>
      <c r="E1503" s="208" t="s">
        <v>1</v>
      </c>
      <c r="F1503" s="209" t="s">
        <v>1339</v>
      </c>
      <c r="G1503" s="206"/>
      <c r="H1503" s="208" t="s">
        <v>1</v>
      </c>
      <c r="I1503" s="210"/>
      <c r="J1503" s="206"/>
      <c r="K1503" s="206"/>
      <c r="L1503" s="211"/>
      <c r="M1503" s="212"/>
      <c r="N1503" s="213"/>
      <c r="O1503" s="213"/>
      <c r="P1503" s="213"/>
      <c r="Q1503" s="213"/>
      <c r="R1503" s="213"/>
      <c r="S1503" s="213"/>
      <c r="T1503" s="214"/>
      <c r="AT1503" s="215" t="s">
        <v>193</v>
      </c>
      <c r="AU1503" s="215" t="s">
        <v>185</v>
      </c>
      <c r="AV1503" s="13" t="s">
        <v>82</v>
      </c>
      <c r="AW1503" s="13" t="s">
        <v>31</v>
      </c>
      <c r="AX1503" s="13" t="s">
        <v>75</v>
      </c>
      <c r="AY1503" s="215" t="s">
        <v>184</v>
      </c>
    </row>
    <row r="1504" spans="1:65" s="13" customFormat="1" ht="11.25">
      <c r="B1504" s="205"/>
      <c r="C1504" s="206"/>
      <c r="D1504" s="207" t="s">
        <v>193</v>
      </c>
      <c r="E1504" s="208" t="s">
        <v>1</v>
      </c>
      <c r="F1504" s="209" t="s">
        <v>1340</v>
      </c>
      <c r="G1504" s="206"/>
      <c r="H1504" s="208" t="s">
        <v>1</v>
      </c>
      <c r="I1504" s="210"/>
      <c r="J1504" s="206"/>
      <c r="K1504" s="206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193</v>
      </c>
      <c r="AU1504" s="215" t="s">
        <v>185</v>
      </c>
      <c r="AV1504" s="13" t="s">
        <v>82</v>
      </c>
      <c r="AW1504" s="13" t="s">
        <v>31</v>
      </c>
      <c r="AX1504" s="13" t="s">
        <v>75</v>
      </c>
      <c r="AY1504" s="215" t="s">
        <v>184</v>
      </c>
    </row>
    <row r="1505" spans="1:65" s="14" customFormat="1" ht="11.25">
      <c r="B1505" s="216"/>
      <c r="C1505" s="217"/>
      <c r="D1505" s="207" t="s">
        <v>193</v>
      </c>
      <c r="E1505" s="218" t="s">
        <v>1</v>
      </c>
      <c r="F1505" s="219" t="s">
        <v>82</v>
      </c>
      <c r="G1505" s="217"/>
      <c r="H1505" s="220">
        <v>1</v>
      </c>
      <c r="I1505" s="221"/>
      <c r="J1505" s="217"/>
      <c r="K1505" s="217"/>
      <c r="L1505" s="222"/>
      <c r="M1505" s="223"/>
      <c r="N1505" s="224"/>
      <c r="O1505" s="224"/>
      <c r="P1505" s="224"/>
      <c r="Q1505" s="224"/>
      <c r="R1505" s="224"/>
      <c r="S1505" s="224"/>
      <c r="T1505" s="225"/>
      <c r="AT1505" s="226" t="s">
        <v>193</v>
      </c>
      <c r="AU1505" s="226" t="s">
        <v>185</v>
      </c>
      <c r="AV1505" s="14" t="s">
        <v>84</v>
      </c>
      <c r="AW1505" s="14" t="s">
        <v>31</v>
      </c>
      <c r="AX1505" s="14" t="s">
        <v>75</v>
      </c>
      <c r="AY1505" s="226" t="s">
        <v>184</v>
      </c>
    </row>
    <row r="1506" spans="1:65" s="2" customFormat="1" ht="24">
      <c r="A1506" s="34"/>
      <c r="B1506" s="35"/>
      <c r="C1506" s="192" t="s">
        <v>1365</v>
      </c>
      <c r="D1506" s="192" t="s">
        <v>187</v>
      </c>
      <c r="E1506" s="193" t="s">
        <v>1366</v>
      </c>
      <c r="F1506" s="194" t="s">
        <v>1367</v>
      </c>
      <c r="G1506" s="195" t="s">
        <v>239</v>
      </c>
      <c r="H1506" s="196">
        <v>1</v>
      </c>
      <c r="I1506" s="197"/>
      <c r="J1506" s="198">
        <f>ROUND(I1506*H1506,2)</f>
        <v>0</v>
      </c>
      <c r="K1506" s="194" t="s">
        <v>649</v>
      </c>
      <c r="L1506" s="39"/>
      <c r="M1506" s="199" t="s">
        <v>1</v>
      </c>
      <c r="N1506" s="200" t="s">
        <v>40</v>
      </c>
      <c r="O1506" s="71"/>
      <c r="P1506" s="201">
        <f>O1506*H1506</f>
        <v>0</v>
      </c>
      <c r="Q1506" s="201">
        <v>0</v>
      </c>
      <c r="R1506" s="201">
        <f>Q1506*H1506</f>
        <v>0</v>
      </c>
      <c r="S1506" s="201">
        <v>0</v>
      </c>
      <c r="T1506" s="202">
        <f>S1506*H1506</f>
        <v>0</v>
      </c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R1506" s="203" t="s">
        <v>382</v>
      </c>
      <c r="AT1506" s="203" t="s">
        <v>187</v>
      </c>
      <c r="AU1506" s="203" t="s">
        <v>185</v>
      </c>
      <c r="AY1506" s="17" t="s">
        <v>184</v>
      </c>
      <c r="BE1506" s="204">
        <f>IF(N1506="základní",J1506,0)</f>
        <v>0</v>
      </c>
      <c r="BF1506" s="204">
        <f>IF(N1506="snížená",J1506,0)</f>
        <v>0</v>
      </c>
      <c r="BG1506" s="204">
        <f>IF(N1506="zákl. přenesená",J1506,0)</f>
        <v>0</v>
      </c>
      <c r="BH1506" s="204">
        <f>IF(N1506="sníž. přenesená",J1506,0)</f>
        <v>0</v>
      </c>
      <c r="BI1506" s="204">
        <f>IF(N1506="nulová",J1506,0)</f>
        <v>0</v>
      </c>
      <c r="BJ1506" s="17" t="s">
        <v>82</v>
      </c>
      <c r="BK1506" s="204">
        <f>ROUND(I1506*H1506,2)</f>
        <v>0</v>
      </c>
      <c r="BL1506" s="17" t="s">
        <v>382</v>
      </c>
      <c r="BM1506" s="203" t="s">
        <v>1368</v>
      </c>
    </row>
    <row r="1507" spans="1:65" s="13" customFormat="1" ht="22.5">
      <c r="B1507" s="205"/>
      <c r="C1507" s="206"/>
      <c r="D1507" s="207" t="s">
        <v>193</v>
      </c>
      <c r="E1507" s="208" t="s">
        <v>1</v>
      </c>
      <c r="F1507" s="209" t="s">
        <v>1336</v>
      </c>
      <c r="G1507" s="206"/>
      <c r="H1507" s="208" t="s">
        <v>1</v>
      </c>
      <c r="I1507" s="210"/>
      <c r="J1507" s="206"/>
      <c r="K1507" s="206"/>
      <c r="L1507" s="211"/>
      <c r="M1507" s="212"/>
      <c r="N1507" s="213"/>
      <c r="O1507" s="213"/>
      <c r="P1507" s="213"/>
      <c r="Q1507" s="213"/>
      <c r="R1507" s="213"/>
      <c r="S1507" s="213"/>
      <c r="T1507" s="214"/>
      <c r="AT1507" s="215" t="s">
        <v>193</v>
      </c>
      <c r="AU1507" s="215" t="s">
        <v>185</v>
      </c>
      <c r="AV1507" s="13" t="s">
        <v>82</v>
      </c>
      <c r="AW1507" s="13" t="s">
        <v>31</v>
      </c>
      <c r="AX1507" s="13" t="s">
        <v>75</v>
      </c>
      <c r="AY1507" s="215" t="s">
        <v>184</v>
      </c>
    </row>
    <row r="1508" spans="1:65" s="13" customFormat="1" ht="11.25">
      <c r="B1508" s="205"/>
      <c r="C1508" s="206"/>
      <c r="D1508" s="207" t="s">
        <v>193</v>
      </c>
      <c r="E1508" s="208" t="s">
        <v>1</v>
      </c>
      <c r="F1508" s="209" t="s">
        <v>1337</v>
      </c>
      <c r="G1508" s="206"/>
      <c r="H1508" s="208" t="s">
        <v>1</v>
      </c>
      <c r="I1508" s="210"/>
      <c r="J1508" s="206"/>
      <c r="K1508" s="206"/>
      <c r="L1508" s="211"/>
      <c r="M1508" s="212"/>
      <c r="N1508" s="213"/>
      <c r="O1508" s="213"/>
      <c r="P1508" s="213"/>
      <c r="Q1508" s="213"/>
      <c r="R1508" s="213"/>
      <c r="S1508" s="213"/>
      <c r="T1508" s="214"/>
      <c r="AT1508" s="215" t="s">
        <v>193</v>
      </c>
      <c r="AU1508" s="215" t="s">
        <v>185</v>
      </c>
      <c r="AV1508" s="13" t="s">
        <v>82</v>
      </c>
      <c r="AW1508" s="13" t="s">
        <v>31</v>
      </c>
      <c r="AX1508" s="13" t="s">
        <v>75</v>
      </c>
      <c r="AY1508" s="215" t="s">
        <v>184</v>
      </c>
    </row>
    <row r="1509" spans="1:65" s="13" customFormat="1" ht="11.25">
      <c r="B1509" s="205"/>
      <c r="C1509" s="206"/>
      <c r="D1509" s="207" t="s">
        <v>193</v>
      </c>
      <c r="E1509" s="208" t="s">
        <v>1</v>
      </c>
      <c r="F1509" s="209" t="s">
        <v>195</v>
      </c>
      <c r="G1509" s="206"/>
      <c r="H1509" s="208" t="s">
        <v>1</v>
      </c>
      <c r="I1509" s="210"/>
      <c r="J1509" s="206"/>
      <c r="K1509" s="206"/>
      <c r="L1509" s="211"/>
      <c r="M1509" s="212"/>
      <c r="N1509" s="213"/>
      <c r="O1509" s="213"/>
      <c r="P1509" s="213"/>
      <c r="Q1509" s="213"/>
      <c r="R1509" s="213"/>
      <c r="S1509" s="213"/>
      <c r="T1509" s="214"/>
      <c r="AT1509" s="215" t="s">
        <v>193</v>
      </c>
      <c r="AU1509" s="215" t="s">
        <v>185</v>
      </c>
      <c r="AV1509" s="13" t="s">
        <v>82</v>
      </c>
      <c r="AW1509" s="13" t="s">
        <v>31</v>
      </c>
      <c r="AX1509" s="13" t="s">
        <v>75</v>
      </c>
      <c r="AY1509" s="215" t="s">
        <v>184</v>
      </c>
    </row>
    <row r="1510" spans="1:65" s="13" customFormat="1" ht="11.25">
      <c r="B1510" s="205"/>
      <c r="C1510" s="206"/>
      <c r="D1510" s="207" t="s">
        <v>193</v>
      </c>
      <c r="E1510" s="208" t="s">
        <v>1</v>
      </c>
      <c r="F1510" s="209" t="s">
        <v>1338</v>
      </c>
      <c r="G1510" s="206"/>
      <c r="H1510" s="208" t="s">
        <v>1</v>
      </c>
      <c r="I1510" s="210"/>
      <c r="J1510" s="206"/>
      <c r="K1510" s="206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193</v>
      </c>
      <c r="AU1510" s="215" t="s">
        <v>185</v>
      </c>
      <c r="AV1510" s="13" t="s">
        <v>82</v>
      </c>
      <c r="AW1510" s="13" t="s">
        <v>31</v>
      </c>
      <c r="AX1510" s="13" t="s">
        <v>75</v>
      </c>
      <c r="AY1510" s="215" t="s">
        <v>184</v>
      </c>
    </row>
    <row r="1511" spans="1:65" s="13" customFormat="1" ht="11.25">
      <c r="B1511" s="205"/>
      <c r="C1511" s="206"/>
      <c r="D1511" s="207" t="s">
        <v>193</v>
      </c>
      <c r="E1511" s="208" t="s">
        <v>1</v>
      </c>
      <c r="F1511" s="209" t="s">
        <v>1339</v>
      </c>
      <c r="G1511" s="206"/>
      <c r="H1511" s="208" t="s">
        <v>1</v>
      </c>
      <c r="I1511" s="210"/>
      <c r="J1511" s="206"/>
      <c r="K1511" s="206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193</v>
      </c>
      <c r="AU1511" s="215" t="s">
        <v>185</v>
      </c>
      <c r="AV1511" s="13" t="s">
        <v>82</v>
      </c>
      <c r="AW1511" s="13" t="s">
        <v>31</v>
      </c>
      <c r="AX1511" s="13" t="s">
        <v>75</v>
      </c>
      <c r="AY1511" s="215" t="s">
        <v>184</v>
      </c>
    </row>
    <row r="1512" spans="1:65" s="14" customFormat="1" ht="11.25">
      <c r="B1512" s="216"/>
      <c r="C1512" s="217"/>
      <c r="D1512" s="207" t="s">
        <v>193</v>
      </c>
      <c r="E1512" s="218" t="s">
        <v>1</v>
      </c>
      <c r="F1512" s="219" t="s">
        <v>82</v>
      </c>
      <c r="G1512" s="217"/>
      <c r="H1512" s="220">
        <v>1</v>
      </c>
      <c r="I1512" s="221"/>
      <c r="J1512" s="217"/>
      <c r="K1512" s="217"/>
      <c r="L1512" s="222"/>
      <c r="M1512" s="223"/>
      <c r="N1512" s="224"/>
      <c r="O1512" s="224"/>
      <c r="P1512" s="224"/>
      <c r="Q1512" s="224"/>
      <c r="R1512" s="224"/>
      <c r="S1512" s="224"/>
      <c r="T1512" s="225"/>
      <c r="AT1512" s="226" t="s">
        <v>193</v>
      </c>
      <c r="AU1512" s="226" t="s">
        <v>185</v>
      </c>
      <c r="AV1512" s="14" t="s">
        <v>84</v>
      </c>
      <c r="AW1512" s="14" t="s">
        <v>31</v>
      </c>
      <c r="AX1512" s="14" t="s">
        <v>75</v>
      </c>
      <c r="AY1512" s="226" t="s">
        <v>184</v>
      </c>
    </row>
    <row r="1513" spans="1:65" s="2" customFormat="1" ht="24">
      <c r="A1513" s="34"/>
      <c r="B1513" s="35"/>
      <c r="C1513" s="192" t="s">
        <v>1369</v>
      </c>
      <c r="D1513" s="192" t="s">
        <v>187</v>
      </c>
      <c r="E1513" s="193" t="s">
        <v>1370</v>
      </c>
      <c r="F1513" s="194" t="s">
        <v>1371</v>
      </c>
      <c r="G1513" s="195" t="s">
        <v>239</v>
      </c>
      <c r="H1513" s="196">
        <v>1</v>
      </c>
      <c r="I1513" s="197"/>
      <c r="J1513" s="198">
        <f>ROUND(I1513*H1513,2)</f>
        <v>0</v>
      </c>
      <c r="K1513" s="194" t="s">
        <v>649</v>
      </c>
      <c r="L1513" s="39"/>
      <c r="M1513" s="199" t="s">
        <v>1</v>
      </c>
      <c r="N1513" s="200" t="s">
        <v>40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382</v>
      </c>
      <c r="AT1513" s="203" t="s">
        <v>187</v>
      </c>
      <c r="AU1513" s="203" t="s">
        <v>185</v>
      </c>
      <c r="AY1513" s="17" t="s">
        <v>184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82</v>
      </c>
      <c r="BK1513" s="204">
        <f>ROUND(I1513*H1513,2)</f>
        <v>0</v>
      </c>
      <c r="BL1513" s="17" t="s">
        <v>382</v>
      </c>
      <c r="BM1513" s="203" t="s">
        <v>1372</v>
      </c>
    </row>
    <row r="1514" spans="1:65" s="13" customFormat="1" ht="22.5">
      <c r="B1514" s="205"/>
      <c r="C1514" s="206"/>
      <c r="D1514" s="207" t="s">
        <v>193</v>
      </c>
      <c r="E1514" s="208" t="s">
        <v>1</v>
      </c>
      <c r="F1514" s="209" t="s">
        <v>1336</v>
      </c>
      <c r="G1514" s="206"/>
      <c r="H1514" s="208" t="s">
        <v>1</v>
      </c>
      <c r="I1514" s="210"/>
      <c r="J1514" s="206"/>
      <c r="K1514" s="206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193</v>
      </c>
      <c r="AU1514" s="215" t="s">
        <v>185</v>
      </c>
      <c r="AV1514" s="13" t="s">
        <v>82</v>
      </c>
      <c r="AW1514" s="13" t="s">
        <v>31</v>
      </c>
      <c r="AX1514" s="13" t="s">
        <v>75</v>
      </c>
      <c r="AY1514" s="215" t="s">
        <v>184</v>
      </c>
    </row>
    <row r="1515" spans="1:65" s="13" customFormat="1" ht="11.25">
      <c r="B1515" s="205"/>
      <c r="C1515" s="206"/>
      <c r="D1515" s="207" t="s">
        <v>193</v>
      </c>
      <c r="E1515" s="208" t="s">
        <v>1</v>
      </c>
      <c r="F1515" s="209" t="s">
        <v>1337</v>
      </c>
      <c r="G1515" s="206"/>
      <c r="H1515" s="208" t="s">
        <v>1</v>
      </c>
      <c r="I1515" s="210"/>
      <c r="J1515" s="206"/>
      <c r="K1515" s="206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193</v>
      </c>
      <c r="AU1515" s="215" t="s">
        <v>185</v>
      </c>
      <c r="AV1515" s="13" t="s">
        <v>82</v>
      </c>
      <c r="AW1515" s="13" t="s">
        <v>31</v>
      </c>
      <c r="AX1515" s="13" t="s">
        <v>75</v>
      </c>
      <c r="AY1515" s="215" t="s">
        <v>184</v>
      </c>
    </row>
    <row r="1516" spans="1:65" s="13" customFormat="1" ht="11.25">
      <c r="B1516" s="205"/>
      <c r="C1516" s="206"/>
      <c r="D1516" s="207" t="s">
        <v>193</v>
      </c>
      <c r="E1516" s="208" t="s">
        <v>1</v>
      </c>
      <c r="F1516" s="209" t="s">
        <v>195</v>
      </c>
      <c r="G1516" s="206"/>
      <c r="H1516" s="208" t="s">
        <v>1</v>
      </c>
      <c r="I1516" s="210"/>
      <c r="J1516" s="206"/>
      <c r="K1516" s="206"/>
      <c r="L1516" s="211"/>
      <c r="M1516" s="212"/>
      <c r="N1516" s="213"/>
      <c r="O1516" s="213"/>
      <c r="P1516" s="213"/>
      <c r="Q1516" s="213"/>
      <c r="R1516" s="213"/>
      <c r="S1516" s="213"/>
      <c r="T1516" s="214"/>
      <c r="AT1516" s="215" t="s">
        <v>193</v>
      </c>
      <c r="AU1516" s="215" t="s">
        <v>185</v>
      </c>
      <c r="AV1516" s="13" t="s">
        <v>82</v>
      </c>
      <c r="AW1516" s="13" t="s">
        <v>31</v>
      </c>
      <c r="AX1516" s="13" t="s">
        <v>75</v>
      </c>
      <c r="AY1516" s="215" t="s">
        <v>184</v>
      </c>
    </row>
    <row r="1517" spans="1:65" s="13" customFormat="1" ht="11.25">
      <c r="B1517" s="205"/>
      <c r="C1517" s="206"/>
      <c r="D1517" s="207" t="s">
        <v>193</v>
      </c>
      <c r="E1517" s="208" t="s">
        <v>1</v>
      </c>
      <c r="F1517" s="209" t="s">
        <v>1338</v>
      </c>
      <c r="G1517" s="206"/>
      <c r="H1517" s="208" t="s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193</v>
      </c>
      <c r="AU1517" s="215" t="s">
        <v>185</v>
      </c>
      <c r="AV1517" s="13" t="s">
        <v>82</v>
      </c>
      <c r="AW1517" s="13" t="s">
        <v>31</v>
      </c>
      <c r="AX1517" s="13" t="s">
        <v>75</v>
      </c>
      <c r="AY1517" s="215" t="s">
        <v>184</v>
      </c>
    </row>
    <row r="1518" spans="1:65" s="13" customFormat="1" ht="11.25">
      <c r="B1518" s="205"/>
      <c r="C1518" s="206"/>
      <c r="D1518" s="207" t="s">
        <v>193</v>
      </c>
      <c r="E1518" s="208" t="s">
        <v>1</v>
      </c>
      <c r="F1518" s="209" t="s">
        <v>1339</v>
      </c>
      <c r="G1518" s="206"/>
      <c r="H1518" s="208" t="s">
        <v>1</v>
      </c>
      <c r="I1518" s="210"/>
      <c r="J1518" s="206"/>
      <c r="K1518" s="206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193</v>
      </c>
      <c r="AU1518" s="215" t="s">
        <v>185</v>
      </c>
      <c r="AV1518" s="13" t="s">
        <v>82</v>
      </c>
      <c r="AW1518" s="13" t="s">
        <v>31</v>
      </c>
      <c r="AX1518" s="13" t="s">
        <v>75</v>
      </c>
      <c r="AY1518" s="215" t="s">
        <v>184</v>
      </c>
    </row>
    <row r="1519" spans="1:65" s="14" customFormat="1" ht="11.25">
      <c r="B1519" s="216"/>
      <c r="C1519" s="217"/>
      <c r="D1519" s="207" t="s">
        <v>193</v>
      </c>
      <c r="E1519" s="218" t="s">
        <v>1</v>
      </c>
      <c r="F1519" s="219" t="s">
        <v>82</v>
      </c>
      <c r="G1519" s="217"/>
      <c r="H1519" s="220">
        <v>1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193</v>
      </c>
      <c r="AU1519" s="226" t="s">
        <v>185</v>
      </c>
      <c r="AV1519" s="14" t="s">
        <v>84</v>
      </c>
      <c r="AW1519" s="14" t="s">
        <v>31</v>
      </c>
      <c r="AX1519" s="14" t="s">
        <v>75</v>
      </c>
      <c r="AY1519" s="226" t="s">
        <v>184</v>
      </c>
    </row>
    <row r="1520" spans="1:65" s="12" customFormat="1" ht="20.85" customHeight="1">
      <c r="B1520" s="176"/>
      <c r="C1520" s="177"/>
      <c r="D1520" s="178" t="s">
        <v>74</v>
      </c>
      <c r="E1520" s="190" t="s">
        <v>1373</v>
      </c>
      <c r="F1520" s="190" t="s">
        <v>1374</v>
      </c>
      <c r="G1520" s="177"/>
      <c r="H1520" s="177"/>
      <c r="I1520" s="180"/>
      <c r="J1520" s="191">
        <f>BK1520</f>
        <v>0</v>
      </c>
      <c r="K1520" s="177"/>
      <c r="L1520" s="182"/>
      <c r="M1520" s="183"/>
      <c r="N1520" s="184"/>
      <c r="O1520" s="184"/>
      <c r="P1520" s="185">
        <f>SUM(P1521:P1530)</f>
        <v>0</v>
      </c>
      <c r="Q1520" s="184"/>
      <c r="R1520" s="185">
        <f>SUM(R1521:R1530)</f>
        <v>0</v>
      </c>
      <c r="S1520" s="184"/>
      <c r="T1520" s="186">
        <f>SUM(T1521:T1530)</f>
        <v>0</v>
      </c>
      <c r="AR1520" s="187" t="s">
        <v>84</v>
      </c>
      <c r="AT1520" s="188" t="s">
        <v>74</v>
      </c>
      <c r="AU1520" s="188" t="s">
        <v>84</v>
      </c>
      <c r="AY1520" s="187" t="s">
        <v>184</v>
      </c>
      <c r="BK1520" s="189">
        <f>SUM(BK1521:BK1530)</f>
        <v>0</v>
      </c>
    </row>
    <row r="1521" spans="1:65" s="2" customFormat="1" ht="36">
      <c r="A1521" s="34"/>
      <c r="B1521" s="35"/>
      <c r="C1521" s="192" t="s">
        <v>1375</v>
      </c>
      <c r="D1521" s="192" t="s">
        <v>187</v>
      </c>
      <c r="E1521" s="193" t="s">
        <v>1376</v>
      </c>
      <c r="F1521" s="194" t="s">
        <v>1377</v>
      </c>
      <c r="G1521" s="195" t="s">
        <v>239</v>
      </c>
      <c r="H1521" s="196">
        <v>2</v>
      </c>
      <c r="I1521" s="197"/>
      <c r="J1521" s="198">
        <f>ROUND(I1521*H1521,2)</f>
        <v>0</v>
      </c>
      <c r="K1521" s="194" t="s">
        <v>649</v>
      </c>
      <c r="L1521" s="39"/>
      <c r="M1521" s="199" t="s">
        <v>1</v>
      </c>
      <c r="N1521" s="200" t="s">
        <v>40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382</v>
      </c>
      <c r="AT1521" s="203" t="s">
        <v>187</v>
      </c>
      <c r="AU1521" s="203" t="s">
        <v>185</v>
      </c>
      <c r="AY1521" s="17" t="s">
        <v>184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82</v>
      </c>
      <c r="BK1521" s="204">
        <f>ROUND(I1521*H1521,2)</f>
        <v>0</v>
      </c>
      <c r="BL1521" s="17" t="s">
        <v>382</v>
      </c>
      <c r="BM1521" s="203" t="s">
        <v>1378</v>
      </c>
    </row>
    <row r="1522" spans="1:65" s="13" customFormat="1" ht="22.5">
      <c r="B1522" s="205"/>
      <c r="C1522" s="206"/>
      <c r="D1522" s="207" t="s">
        <v>193</v>
      </c>
      <c r="E1522" s="208" t="s">
        <v>1</v>
      </c>
      <c r="F1522" s="209" t="s">
        <v>1379</v>
      </c>
      <c r="G1522" s="206"/>
      <c r="H1522" s="208" t="s">
        <v>1</v>
      </c>
      <c r="I1522" s="210"/>
      <c r="J1522" s="206"/>
      <c r="K1522" s="206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193</v>
      </c>
      <c r="AU1522" s="215" t="s">
        <v>185</v>
      </c>
      <c r="AV1522" s="13" t="s">
        <v>82</v>
      </c>
      <c r="AW1522" s="13" t="s">
        <v>31</v>
      </c>
      <c r="AX1522" s="13" t="s">
        <v>75</v>
      </c>
      <c r="AY1522" s="215" t="s">
        <v>184</v>
      </c>
    </row>
    <row r="1523" spans="1:65" s="13" customFormat="1" ht="11.25">
      <c r="B1523" s="205"/>
      <c r="C1523" s="206"/>
      <c r="D1523" s="207" t="s">
        <v>193</v>
      </c>
      <c r="E1523" s="208" t="s">
        <v>1</v>
      </c>
      <c r="F1523" s="209" t="s">
        <v>195</v>
      </c>
      <c r="G1523" s="206"/>
      <c r="H1523" s="208" t="s">
        <v>1</v>
      </c>
      <c r="I1523" s="210"/>
      <c r="J1523" s="206"/>
      <c r="K1523" s="206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193</v>
      </c>
      <c r="AU1523" s="215" t="s">
        <v>185</v>
      </c>
      <c r="AV1523" s="13" t="s">
        <v>82</v>
      </c>
      <c r="AW1523" s="13" t="s">
        <v>31</v>
      </c>
      <c r="AX1523" s="13" t="s">
        <v>75</v>
      </c>
      <c r="AY1523" s="215" t="s">
        <v>184</v>
      </c>
    </row>
    <row r="1524" spans="1:65" s="13" customFormat="1" ht="11.25">
      <c r="B1524" s="205"/>
      <c r="C1524" s="206"/>
      <c r="D1524" s="207" t="s">
        <v>193</v>
      </c>
      <c r="E1524" s="208" t="s">
        <v>1</v>
      </c>
      <c r="F1524" s="209" t="s">
        <v>1306</v>
      </c>
      <c r="G1524" s="206"/>
      <c r="H1524" s="208" t="s">
        <v>1</v>
      </c>
      <c r="I1524" s="210"/>
      <c r="J1524" s="206"/>
      <c r="K1524" s="206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193</v>
      </c>
      <c r="AU1524" s="215" t="s">
        <v>185</v>
      </c>
      <c r="AV1524" s="13" t="s">
        <v>82</v>
      </c>
      <c r="AW1524" s="13" t="s">
        <v>31</v>
      </c>
      <c r="AX1524" s="13" t="s">
        <v>75</v>
      </c>
      <c r="AY1524" s="215" t="s">
        <v>184</v>
      </c>
    </row>
    <row r="1525" spans="1:65" s="14" customFormat="1" ht="11.25">
      <c r="B1525" s="216"/>
      <c r="C1525" s="217"/>
      <c r="D1525" s="207" t="s">
        <v>193</v>
      </c>
      <c r="E1525" s="218" t="s">
        <v>1</v>
      </c>
      <c r="F1525" s="219" t="s">
        <v>1300</v>
      </c>
      <c r="G1525" s="217"/>
      <c r="H1525" s="220">
        <v>2</v>
      </c>
      <c r="I1525" s="221"/>
      <c r="J1525" s="217"/>
      <c r="K1525" s="217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193</v>
      </c>
      <c r="AU1525" s="226" t="s">
        <v>185</v>
      </c>
      <c r="AV1525" s="14" t="s">
        <v>84</v>
      </c>
      <c r="AW1525" s="14" t="s">
        <v>31</v>
      </c>
      <c r="AX1525" s="14" t="s">
        <v>75</v>
      </c>
      <c r="AY1525" s="226" t="s">
        <v>184</v>
      </c>
    </row>
    <row r="1526" spans="1:65" s="2" customFormat="1" ht="36">
      <c r="A1526" s="34"/>
      <c r="B1526" s="35"/>
      <c r="C1526" s="192" t="s">
        <v>1380</v>
      </c>
      <c r="D1526" s="192" t="s">
        <v>187</v>
      </c>
      <c r="E1526" s="193" t="s">
        <v>1381</v>
      </c>
      <c r="F1526" s="194" t="s">
        <v>1382</v>
      </c>
      <c r="G1526" s="195" t="s">
        <v>239</v>
      </c>
      <c r="H1526" s="196">
        <v>2</v>
      </c>
      <c r="I1526" s="197"/>
      <c r="J1526" s="198">
        <f>ROUND(I1526*H1526,2)</f>
        <v>0</v>
      </c>
      <c r="K1526" s="194" t="s">
        <v>649</v>
      </c>
      <c r="L1526" s="39"/>
      <c r="M1526" s="199" t="s">
        <v>1</v>
      </c>
      <c r="N1526" s="200" t="s">
        <v>40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382</v>
      </c>
      <c r="AT1526" s="203" t="s">
        <v>187</v>
      </c>
      <c r="AU1526" s="203" t="s">
        <v>185</v>
      </c>
      <c r="AY1526" s="17" t="s">
        <v>184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82</v>
      </c>
      <c r="BK1526" s="204">
        <f>ROUND(I1526*H1526,2)</f>
        <v>0</v>
      </c>
      <c r="BL1526" s="17" t="s">
        <v>382</v>
      </c>
      <c r="BM1526" s="203" t="s">
        <v>1383</v>
      </c>
    </row>
    <row r="1527" spans="1:65" s="13" customFormat="1" ht="22.5">
      <c r="B1527" s="205"/>
      <c r="C1527" s="206"/>
      <c r="D1527" s="207" t="s">
        <v>193</v>
      </c>
      <c r="E1527" s="208" t="s">
        <v>1</v>
      </c>
      <c r="F1527" s="209" t="s">
        <v>1379</v>
      </c>
      <c r="G1527" s="206"/>
      <c r="H1527" s="208" t="s">
        <v>1</v>
      </c>
      <c r="I1527" s="210"/>
      <c r="J1527" s="206"/>
      <c r="K1527" s="206"/>
      <c r="L1527" s="211"/>
      <c r="M1527" s="212"/>
      <c r="N1527" s="213"/>
      <c r="O1527" s="213"/>
      <c r="P1527" s="213"/>
      <c r="Q1527" s="213"/>
      <c r="R1527" s="213"/>
      <c r="S1527" s="213"/>
      <c r="T1527" s="214"/>
      <c r="AT1527" s="215" t="s">
        <v>193</v>
      </c>
      <c r="AU1527" s="215" t="s">
        <v>185</v>
      </c>
      <c r="AV1527" s="13" t="s">
        <v>82</v>
      </c>
      <c r="AW1527" s="13" t="s">
        <v>31</v>
      </c>
      <c r="AX1527" s="13" t="s">
        <v>75</v>
      </c>
      <c r="AY1527" s="215" t="s">
        <v>184</v>
      </c>
    </row>
    <row r="1528" spans="1:65" s="13" customFormat="1" ht="11.25">
      <c r="B1528" s="205"/>
      <c r="C1528" s="206"/>
      <c r="D1528" s="207" t="s">
        <v>193</v>
      </c>
      <c r="E1528" s="208" t="s">
        <v>1</v>
      </c>
      <c r="F1528" s="209" t="s">
        <v>195</v>
      </c>
      <c r="G1528" s="206"/>
      <c r="H1528" s="208" t="s">
        <v>1</v>
      </c>
      <c r="I1528" s="210"/>
      <c r="J1528" s="206"/>
      <c r="K1528" s="206"/>
      <c r="L1528" s="211"/>
      <c r="M1528" s="212"/>
      <c r="N1528" s="213"/>
      <c r="O1528" s="213"/>
      <c r="P1528" s="213"/>
      <c r="Q1528" s="213"/>
      <c r="R1528" s="213"/>
      <c r="S1528" s="213"/>
      <c r="T1528" s="214"/>
      <c r="AT1528" s="215" t="s">
        <v>193</v>
      </c>
      <c r="AU1528" s="215" t="s">
        <v>185</v>
      </c>
      <c r="AV1528" s="13" t="s">
        <v>82</v>
      </c>
      <c r="AW1528" s="13" t="s">
        <v>31</v>
      </c>
      <c r="AX1528" s="13" t="s">
        <v>75</v>
      </c>
      <c r="AY1528" s="215" t="s">
        <v>184</v>
      </c>
    </row>
    <row r="1529" spans="1:65" s="13" customFormat="1" ht="11.25">
      <c r="B1529" s="205"/>
      <c r="C1529" s="206"/>
      <c r="D1529" s="207" t="s">
        <v>193</v>
      </c>
      <c r="E1529" s="208" t="s">
        <v>1</v>
      </c>
      <c r="F1529" s="209" t="s">
        <v>1306</v>
      </c>
      <c r="G1529" s="206"/>
      <c r="H1529" s="208" t="s">
        <v>1</v>
      </c>
      <c r="I1529" s="210"/>
      <c r="J1529" s="206"/>
      <c r="K1529" s="206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193</v>
      </c>
      <c r="AU1529" s="215" t="s">
        <v>185</v>
      </c>
      <c r="AV1529" s="13" t="s">
        <v>82</v>
      </c>
      <c r="AW1529" s="13" t="s">
        <v>31</v>
      </c>
      <c r="AX1529" s="13" t="s">
        <v>75</v>
      </c>
      <c r="AY1529" s="215" t="s">
        <v>184</v>
      </c>
    </row>
    <row r="1530" spans="1:65" s="14" customFormat="1" ht="11.25">
      <c r="B1530" s="216"/>
      <c r="C1530" s="217"/>
      <c r="D1530" s="207" t="s">
        <v>193</v>
      </c>
      <c r="E1530" s="218" t="s">
        <v>1</v>
      </c>
      <c r="F1530" s="219" t="s">
        <v>1300</v>
      </c>
      <c r="G1530" s="217"/>
      <c r="H1530" s="220">
        <v>2</v>
      </c>
      <c r="I1530" s="221"/>
      <c r="J1530" s="217"/>
      <c r="K1530" s="217"/>
      <c r="L1530" s="222"/>
      <c r="M1530" s="223"/>
      <c r="N1530" s="224"/>
      <c r="O1530" s="224"/>
      <c r="P1530" s="224"/>
      <c r="Q1530" s="224"/>
      <c r="R1530" s="224"/>
      <c r="S1530" s="224"/>
      <c r="T1530" s="225"/>
      <c r="AT1530" s="226" t="s">
        <v>193</v>
      </c>
      <c r="AU1530" s="226" t="s">
        <v>185</v>
      </c>
      <c r="AV1530" s="14" t="s">
        <v>84</v>
      </c>
      <c r="AW1530" s="14" t="s">
        <v>31</v>
      </c>
      <c r="AX1530" s="14" t="s">
        <v>75</v>
      </c>
      <c r="AY1530" s="226" t="s">
        <v>184</v>
      </c>
    </row>
    <row r="1531" spans="1:65" s="12" customFormat="1" ht="22.9" customHeight="1">
      <c r="B1531" s="176"/>
      <c r="C1531" s="177"/>
      <c r="D1531" s="178" t="s">
        <v>74</v>
      </c>
      <c r="E1531" s="190" t="s">
        <v>1384</v>
      </c>
      <c r="F1531" s="190" t="s">
        <v>1385</v>
      </c>
      <c r="G1531" s="177"/>
      <c r="H1531" s="177"/>
      <c r="I1531" s="180"/>
      <c r="J1531" s="191">
        <f>BK1531</f>
        <v>0</v>
      </c>
      <c r="K1531" s="177"/>
      <c r="L1531" s="182"/>
      <c r="M1531" s="183"/>
      <c r="N1531" s="184"/>
      <c r="O1531" s="184"/>
      <c r="P1531" s="185">
        <f>P1532+P1533+P1574+P1585+P1764+P1770</f>
        <v>0</v>
      </c>
      <c r="Q1531" s="184"/>
      <c r="R1531" s="185">
        <f>R1532+R1533+R1574+R1585+R1764+R1770</f>
        <v>0.17767499999999997</v>
      </c>
      <c r="S1531" s="184"/>
      <c r="T1531" s="186">
        <f>T1532+T1533+T1574+T1585+T1764+T1770</f>
        <v>0</v>
      </c>
      <c r="AR1531" s="187" t="s">
        <v>84</v>
      </c>
      <c r="AT1531" s="188" t="s">
        <v>74</v>
      </c>
      <c r="AU1531" s="188" t="s">
        <v>82</v>
      </c>
      <c r="AY1531" s="187" t="s">
        <v>184</v>
      </c>
      <c r="BK1531" s="189">
        <f>BK1532+BK1533+BK1574+BK1585+BK1764+BK1770</f>
        <v>0</v>
      </c>
    </row>
    <row r="1532" spans="1:65" s="2" customFormat="1" ht="24">
      <c r="A1532" s="34"/>
      <c r="B1532" s="35"/>
      <c r="C1532" s="192" t="s">
        <v>1386</v>
      </c>
      <c r="D1532" s="192" t="s">
        <v>187</v>
      </c>
      <c r="E1532" s="193" t="s">
        <v>1387</v>
      </c>
      <c r="F1532" s="194" t="s">
        <v>1388</v>
      </c>
      <c r="G1532" s="195" t="s">
        <v>1062</v>
      </c>
      <c r="H1532" s="237"/>
      <c r="I1532" s="197"/>
      <c r="J1532" s="198">
        <f>ROUND(I1532*H1532,2)</f>
        <v>0</v>
      </c>
      <c r="K1532" s="194" t="s">
        <v>190</v>
      </c>
      <c r="L1532" s="39"/>
      <c r="M1532" s="199" t="s">
        <v>1</v>
      </c>
      <c r="N1532" s="200" t="s">
        <v>40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382</v>
      </c>
      <c r="AT1532" s="203" t="s">
        <v>187</v>
      </c>
      <c r="AU1532" s="203" t="s">
        <v>84</v>
      </c>
      <c r="AY1532" s="17" t="s">
        <v>184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82</v>
      </c>
      <c r="BK1532" s="204">
        <f>ROUND(I1532*H1532,2)</f>
        <v>0</v>
      </c>
      <c r="BL1532" s="17" t="s">
        <v>382</v>
      </c>
      <c r="BM1532" s="203" t="s">
        <v>1389</v>
      </c>
    </row>
    <row r="1533" spans="1:65" s="12" customFormat="1" ht="20.85" customHeight="1">
      <c r="B1533" s="176"/>
      <c r="C1533" s="177"/>
      <c r="D1533" s="178" t="s">
        <v>74</v>
      </c>
      <c r="E1533" s="190" t="s">
        <v>1390</v>
      </c>
      <c r="F1533" s="190" t="s">
        <v>1391</v>
      </c>
      <c r="G1533" s="177"/>
      <c r="H1533" s="177"/>
      <c r="I1533" s="180"/>
      <c r="J1533" s="191">
        <f>BK1533</f>
        <v>0</v>
      </c>
      <c r="K1533" s="177"/>
      <c r="L1533" s="182"/>
      <c r="M1533" s="183"/>
      <c r="N1533" s="184"/>
      <c r="O1533" s="184"/>
      <c r="P1533" s="185">
        <f>SUM(P1534:P1573)</f>
        <v>0</v>
      </c>
      <c r="Q1533" s="184"/>
      <c r="R1533" s="185">
        <f>SUM(R1534:R1573)</f>
        <v>0</v>
      </c>
      <c r="S1533" s="184"/>
      <c r="T1533" s="186">
        <f>SUM(T1534:T1573)</f>
        <v>0</v>
      </c>
      <c r="AR1533" s="187" t="s">
        <v>84</v>
      </c>
      <c r="AT1533" s="188" t="s">
        <v>74</v>
      </c>
      <c r="AU1533" s="188" t="s">
        <v>84</v>
      </c>
      <c r="AY1533" s="187" t="s">
        <v>184</v>
      </c>
      <c r="BK1533" s="189">
        <f>SUM(BK1534:BK1573)</f>
        <v>0</v>
      </c>
    </row>
    <row r="1534" spans="1:65" s="2" customFormat="1" ht="44.25" customHeight="1">
      <c r="A1534" s="34"/>
      <c r="B1534" s="35"/>
      <c r="C1534" s="192" t="s">
        <v>1392</v>
      </c>
      <c r="D1534" s="192" t="s">
        <v>187</v>
      </c>
      <c r="E1534" s="193" t="s">
        <v>1393</v>
      </c>
      <c r="F1534" s="194" t="s">
        <v>1394</v>
      </c>
      <c r="G1534" s="195" t="s">
        <v>239</v>
      </c>
      <c r="H1534" s="196">
        <v>14</v>
      </c>
      <c r="I1534" s="197"/>
      <c r="J1534" s="198">
        <f>ROUND(I1534*H1534,2)</f>
        <v>0</v>
      </c>
      <c r="K1534" s="194" t="s">
        <v>649</v>
      </c>
      <c r="L1534" s="39"/>
      <c r="M1534" s="199" t="s">
        <v>1</v>
      </c>
      <c r="N1534" s="200" t="s">
        <v>40</v>
      </c>
      <c r="O1534" s="71"/>
      <c r="P1534" s="201">
        <f>O1534*H1534</f>
        <v>0</v>
      </c>
      <c r="Q1534" s="201">
        <v>0</v>
      </c>
      <c r="R1534" s="201">
        <f>Q1534*H1534</f>
        <v>0</v>
      </c>
      <c r="S1534" s="201">
        <v>0</v>
      </c>
      <c r="T1534" s="202">
        <f>S1534*H1534</f>
        <v>0</v>
      </c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R1534" s="203" t="s">
        <v>382</v>
      </c>
      <c r="AT1534" s="203" t="s">
        <v>187</v>
      </c>
      <c r="AU1534" s="203" t="s">
        <v>185</v>
      </c>
      <c r="AY1534" s="17" t="s">
        <v>184</v>
      </c>
      <c r="BE1534" s="204">
        <f>IF(N1534="základní",J1534,0)</f>
        <v>0</v>
      </c>
      <c r="BF1534" s="204">
        <f>IF(N1534="snížená",J1534,0)</f>
        <v>0</v>
      </c>
      <c r="BG1534" s="204">
        <f>IF(N1534="zákl. přenesená",J1534,0)</f>
        <v>0</v>
      </c>
      <c r="BH1534" s="204">
        <f>IF(N1534="sníž. přenesená",J1534,0)</f>
        <v>0</v>
      </c>
      <c r="BI1534" s="204">
        <f>IF(N1534="nulová",J1534,0)</f>
        <v>0</v>
      </c>
      <c r="BJ1534" s="17" t="s">
        <v>82</v>
      </c>
      <c r="BK1534" s="204">
        <f>ROUND(I1534*H1534,2)</f>
        <v>0</v>
      </c>
      <c r="BL1534" s="17" t="s">
        <v>382</v>
      </c>
      <c r="BM1534" s="203" t="s">
        <v>1395</v>
      </c>
    </row>
    <row r="1535" spans="1:65" s="13" customFormat="1" ht="22.5">
      <c r="B1535" s="205"/>
      <c r="C1535" s="206"/>
      <c r="D1535" s="207" t="s">
        <v>193</v>
      </c>
      <c r="E1535" s="208" t="s">
        <v>1</v>
      </c>
      <c r="F1535" s="209" t="s">
        <v>1396</v>
      </c>
      <c r="G1535" s="206"/>
      <c r="H1535" s="208" t="s">
        <v>1</v>
      </c>
      <c r="I1535" s="210"/>
      <c r="J1535" s="206"/>
      <c r="K1535" s="206"/>
      <c r="L1535" s="211"/>
      <c r="M1535" s="212"/>
      <c r="N1535" s="213"/>
      <c r="O1535" s="213"/>
      <c r="P1535" s="213"/>
      <c r="Q1535" s="213"/>
      <c r="R1535" s="213"/>
      <c r="S1535" s="213"/>
      <c r="T1535" s="214"/>
      <c r="AT1535" s="215" t="s">
        <v>193</v>
      </c>
      <c r="AU1535" s="215" t="s">
        <v>185</v>
      </c>
      <c r="AV1535" s="13" t="s">
        <v>82</v>
      </c>
      <c r="AW1535" s="13" t="s">
        <v>31</v>
      </c>
      <c r="AX1535" s="13" t="s">
        <v>75</v>
      </c>
      <c r="AY1535" s="215" t="s">
        <v>184</v>
      </c>
    </row>
    <row r="1536" spans="1:65" s="13" customFormat="1" ht="11.25">
      <c r="B1536" s="205"/>
      <c r="C1536" s="206"/>
      <c r="D1536" s="207" t="s">
        <v>193</v>
      </c>
      <c r="E1536" s="208" t="s">
        <v>1</v>
      </c>
      <c r="F1536" s="209" t="s">
        <v>195</v>
      </c>
      <c r="G1536" s="206"/>
      <c r="H1536" s="208" t="s">
        <v>1</v>
      </c>
      <c r="I1536" s="210"/>
      <c r="J1536" s="206"/>
      <c r="K1536" s="206"/>
      <c r="L1536" s="211"/>
      <c r="M1536" s="212"/>
      <c r="N1536" s="213"/>
      <c r="O1536" s="213"/>
      <c r="P1536" s="213"/>
      <c r="Q1536" s="213"/>
      <c r="R1536" s="213"/>
      <c r="S1536" s="213"/>
      <c r="T1536" s="214"/>
      <c r="AT1536" s="215" t="s">
        <v>193</v>
      </c>
      <c r="AU1536" s="215" t="s">
        <v>185</v>
      </c>
      <c r="AV1536" s="13" t="s">
        <v>82</v>
      </c>
      <c r="AW1536" s="13" t="s">
        <v>31</v>
      </c>
      <c r="AX1536" s="13" t="s">
        <v>75</v>
      </c>
      <c r="AY1536" s="215" t="s">
        <v>184</v>
      </c>
    </row>
    <row r="1537" spans="1:65" s="13" customFormat="1" ht="11.25">
      <c r="B1537" s="205"/>
      <c r="C1537" s="206"/>
      <c r="D1537" s="207" t="s">
        <v>193</v>
      </c>
      <c r="E1537" s="208" t="s">
        <v>1</v>
      </c>
      <c r="F1537" s="209" t="s">
        <v>1397</v>
      </c>
      <c r="G1537" s="206"/>
      <c r="H1537" s="208" t="s">
        <v>1</v>
      </c>
      <c r="I1537" s="210"/>
      <c r="J1537" s="206"/>
      <c r="K1537" s="206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193</v>
      </c>
      <c r="AU1537" s="215" t="s">
        <v>185</v>
      </c>
      <c r="AV1537" s="13" t="s">
        <v>82</v>
      </c>
      <c r="AW1537" s="13" t="s">
        <v>31</v>
      </c>
      <c r="AX1537" s="13" t="s">
        <v>75</v>
      </c>
      <c r="AY1537" s="215" t="s">
        <v>184</v>
      </c>
    </row>
    <row r="1538" spans="1:65" s="14" customFormat="1" ht="11.25">
      <c r="B1538" s="216"/>
      <c r="C1538" s="217"/>
      <c r="D1538" s="207" t="s">
        <v>193</v>
      </c>
      <c r="E1538" s="218" t="s">
        <v>1</v>
      </c>
      <c r="F1538" s="219" t="s">
        <v>1398</v>
      </c>
      <c r="G1538" s="217"/>
      <c r="H1538" s="220">
        <v>14</v>
      </c>
      <c r="I1538" s="221"/>
      <c r="J1538" s="217"/>
      <c r="K1538" s="217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193</v>
      </c>
      <c r="AU1538" s="226" t="s">
        <v>185</v>
      </c>
      <c r="AV1538" s="14" t="s">
        <v>84</v>
      </c>
      <c r="AW1538" s="14" t="s">
        <v>31</v>
      </c>
      <c r="AX1538" s="14" t="s">
        <v>75</v>
      </c>
      <c r="AY1538" s="226" t="s">
        <v>184</v>
      </c>
    </row>
    <row r="1539" spans="1:65" s="2" customFormat="1" ht="44.25" customHeight="1">
      <c r="A1539" s="34"/>
      <c r="B1539" s="35"/>
      <c r="C1539" s="192" t="s">
        <v>1399</v>
      </c>
      <c r="D1539" s="192" t="s">
        <v>187</v>
      </c>
      <c r="E1539" s="193" t="s">
        <v>1400</v>
      </c>
      <c r="F1539" s="194" t="s">
        <v>1401</v>
      </c>
      <c r="G1539" s="195" t="s">
        <v>239</v>
      </c>
      <c r="H1539" s="196">
        <v>1</v>
      </c>
      <c r="I1539" s="197"/>
      <c r="J1539" s="198">
        <f>ROUND(I1539*H1539,2)</f>
        <v>0</v>
      </c>
      <c r="K1539" s="194" t="s">
        <v>649</v>
      </c>
      <c r="L1539" s="39"/>
      <c r="M1539" s="199" t="s">
        <v>1</v>
      </c>
      <c r="N1539" s="200" t="s">
        <v>40</v>
      </c>
      <c r="O1539" s="71"/>
      <c r="P1539" s="201">
        <f>O1539*H1539</f>
        <v>0</v>
      </c>
      <c r="Q1539" s="201">
        <v>0</v>
      </c>
      <c r="R1539" s="201">
        <f>Q1539*H1539</f>
        <v>0</v>
      </c>
      <c r="S1539" s="201">
        <v>0</v>
      </c>
      <c r="T1539" s="202">
        <f>S1539*H1539</f>
        <v>0</v>
      </c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R1539" s="203" t="s">
        <v>382</v>
      </c>
      <c r="AT1539" s="203" t="s">
        <v>187</v>
      </c>
      <c r="AU1539" s="203" t="s">
        <v>185</v>
      </c>
      <c r="AY1539" s="17" t="s">
        <v>184</v>
      </c>
      <c r="BE1539" s="204">
        <f>IF(N1539="základní",J1539,0)</f>
        <v>0</v>
      </c>
      <c r="BF1539" s="204">
        <f>IF(N1539="snížená",J1539,0)</f>
        <v>0</v>
      </c>
      <c r="BG1539" s="204">
        <f>IF(N1539="zákl. přenesená",J1539,0)</f>
        <v>0</v>
      </c>
      <c r="BH1539" s="204">
        <f>IF(N1539="sníž. přenesená",J1539,0)</f>
        <v>0</v>
      </c>
      <c r="BI1539" s="204">
        <f>IF(N1539="nulová",J1539,0)</f>
        <v>0</v>
      </c>
      <c r="BJ1539" s="17" t="s">
        <v>82</v>
      </c>
      <c r="BK1539" s="204">
        <f>ROUND(I1539*H1539,2)</f>
        <v>0</v>
      </c>
      <c r="BL1539" s="17" t="s">
        <v>382</v>
      </c>
      <c r="BM1539" s="203" t="s">
        <v>1402</v>
      </c>
    </row>
    <row r="1540" spans="1:65" s="13" customFormat="1" ht="22.5">
      <c r="B1540" s="205"/>
      <c r="C1540" s="206"/>
      <c r="D1540" s="207" t="s">
        <v>193</v>
      </c>
      <c r="E1540" s="208" t="s">
        <v>1</v>
      </c>
      <c r="F1540" s="209" t="s">
        <v>1396</v>
      </c>
      <c r="G1540" s="206"/>
      <c r="H1540" s="208" t="s">
        <v>1</v>
      </c>
      <c r="I1540" s="210"/>
      <c r="J1540" s="206"/>
      <c r="K1540" s="206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193</v>
      </c>
      <c r="AU1540" s="215" t="s">
        <v>185</v>
      </c>
      <c r="AV1540" s="13" t="s">
        <v>82</v>
      </c>
      <c r="AW1540" s="13" t="s">
        <v>31</v>
      </c>
      <c r="AX1540" s="13" t="s">
        <v>75</v>
      </c>
      <c r="AY1540" s="215" t="s">
        <v>184</v>
      </c>
    </row>
    <row r="1541" spans="1:65" s="13" customFormat="1" ht="11.25">
      <c r="B1541" s="205"/>
      <c r="C1541" s="206"/>
      <c r="D1541" s="207" t="s">
        <v>193</v>
      </c>
      <c r="E1541" s="208" t="s">
        <v>1</v>
      </c>
      <c r="F1541" s="209" t="s">
        <v>195</v>
      </c>
      <c r="G1541" s="206"/>
      <c r="H1541" s="208" t="s">
        <v>1</v>
      </c>
      <c r="I1541" s="210"/>
      <c r="J1541" s="206"/>
      <c r="K1541" s="206"/>
      <c r="L1541" s="211"/>
      <c r="M1541" s="212"/>
      <c r="N1541" s="213"/>
      <c r="O1541" s="213"/>
      <c r="P1541" s="213"/>
      <c r="Q1541" s="213"/>
      <c r="R1541" s="213"/>
      <c r="S1541" s="213"/>
      <c r="T1541" s="214"/>
      <c r="AT1541" s="215" t="s">
        <v>193</v>
      </c>
      <c r="AU1541" s="215" t="s">
        <v>185</v>
      </c>
      <c r="AV1541" s="13" t="s">
        <v>82</v>
      </c>
      <c r="AW1541" s="13" t="s">
        <v>31</v>
      </c>
      <c r="AX1541" s="13" t="s">
        <v>75</v>
      </c>
      <c r="AY1541" s="215" t="s">
        <v>184</v>
      </c>
    </row>
    <row r="1542" spans="1:65" s="13" customFormat="1" ht="11.25">
      <c r="B1542" s="205"/>
      <c r="C1542" s="206"/>
      <c r="D1542" s="207" t="s">
        <v>193</v>
      </c>
      <c r="E1542" s="208" t="s">
        <v>1</v>
      </c>
      <c r="F1542" s="209" t="s">
        <v>1397</v>
      </c>
      <c r="G1542" s="206"/>
      <c r="H1542" s="208" t="s">
        <v>1</v>
      </c>
      <c r="I1542" s="210"/>
      <c r="J1542" s="206"/>
      <c r="K1542" s="206"/>
      <c r="L1542" s="211"/>
      <c r="M1542" s="212"/>
      <c r="N1542" s="213"/>
      <c r="O1542" s="213"/>
      <c r="P1542" s="213"/>
      <c r="Q1542" s="213"/>
      <c r="R1542" s="213"/>
      <c r="S1542" s="213"/>
      <c r="T1542" s="214"/>
      <c r="AT1542" s="215" t="s">
        <v>193</v>
      </c>
      <c r="AU1542" s="215" t="s">
        <v>185</v>
      </c>
      <c r="AV1542" s="13" t="s">
        <v>82</v>
      </c>
      <c r="AW1542" s="13" t="s">
        <v>31</v>
      </c>
      <c r="AX1542" s="13" t="s">
        <v>75</v>
      </c>
      <c r="AY1542" s="215" t="s">
        <v>184</v>
      </c>
    </row>
    <row r="1543" spans="1:65" s="14" customFormat="1" ht="11.25">
      <c r="B1543" s="216"/>
      <c r="C1543" s="217"/>
      <c r="D1543" s="207" t="s">
        <v>193</v>
      </c>
      <c r="E1543" s="218" t="s">
        <v>1</v>
      </c>
      <c r="F1543" s="219" t="s">
        <v>1403</v>
      </c>
      <c r="G1543" s="217"/>
      <c r="H1543" s="220">
        <v>1</v>
      </c>
      <c r="I1543" s="221"/>
      <c r="J1543" s="217"/>
      <c r="K1543" s="217"/>
      <c r="L1543" s="222"/>
      <c r="M1543" s="223"/>
      <c r="N1543" s="224"/>
      <c r="O1543" s="224"/>
      <c r="P1543" s="224"/>
      <c r="Q1543" s="224"/>
      <c r="R1543" s="224"/>
      <c r="S1543" s="224"/>
      <c r="T1543" s="225"/>
      <c r="AT1543" s="226" t="s">
        <v>193</v>
      </c>
      <c r="AU1543" s="226" t="s">
        <v>185</v>
      </c>
      <c r="AV1543" s="14" t="s">
        <v>84</v>
      </c>
      <c r="AW1543" s="14" t="s">
        <v>31</v>
      </c>
      <c r="AX1543" s="14" t="s">
        <v>75</v>
      </c>
      <c r="AY1543" s="226" t="s">
        <v>184</v>
      </c>
    </row>
    <row r="1544" spans="1:65" s="2" customFormat="1" ht="44.25" customHeight="1">
      <c r="A1544" s="34"/>
      <c r="B1544" s="35"/>
      <c r="C1544" s="192" t="s">
        <v>1404</v>
      </c>
      <c r="D1544" s="192" t="s">
        <v>187</v>
      </c>
      <c r="E1544" s="193" t="s">
        <v>1405</v>
      </c>
      <c r="F1544" s="194" t="s">
        <v>1406</v>
      </c>
      <c r="G1544" s="195" t="s">
        <v>239</v>
      </c>
      <c r="H1544" s="196">
        <v>8</v>
      </c>
      <c r="I1544" s="197"/>
      <c r="J1544" s="198">
        <f>ROUND(I1544*H1544,2)</f>
        <v>0</v>
      </c>
      <c r="K1544" s="194" t="s">
        <v>649</v>
      </c>
      <c r="L1544" s="39"/>
      <c r="M1544" s="199" t="s">
        <v>1</v>
      </c>
      <c r="N1544" s="200" t="s">
        <v>40</v>
      </c>
      <c r="O1544" s="71"/>
      <c r="P1544" s="201">
        <f>O1544*H1544</f>
        <v>0</v>
      </c>
      <c r="Q1544" s="201">
        <v>0</v>
      </c>
      <c r="R1544" s="201">
        <f>Q1544*H1544</f>
        <v>0</v>
      </c>
      <c r="S1544" s="201">
        <v>0</v>
      </c>
      <c r="T1544" s="202">
        <f>S1544*H1544</f>
        <v>0</v>
      </c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R1544" s="203" t="s">
        <v>382</v>
      </c>
      <c r="AT1544" s="203" t="s">
        <v>187</v>
      </c>
      <c r="AU1544" s="203" t="s">
        <v>185</v>
      </c>
      <c r="AY1544" s="17" t="s">
        <v>184</v>
      </c>
      <c r="BE1544" s="204">
        <f>IF(N1544="základní",J1544,0)</f>
        <v>0</v>
      </c>
      <c r="BF1544" s="204">
        <f>IF(N1544="snížená",J1544,0)</f>
        <v>0</v>
      </c>
      <c r="BG1544" s="204">
        <f>IF(N1544="zákl. přenesená",J1544,0)</f>
        <v>0</v>
      </c>
      <c r="BH1544" s="204">
        <f>IF(N1544="sníž. přenesená",J1544,0)</f>
        <v>0</v>
      </c>
      <c r="BI1544" s="204">
        <f>IF(N1544="nulová",J1544,0)</f>
        <v>0</v>
      </c>
      <c r="BJ1544" s="17" t="s">
        <v>82</v>
      </c>
      <c r="BK1544" s="204">
        <f>ROUND(I1544*H1544,2)</f>
        <v>0</v>
      </c>
      <c r="BL1544" s="17" t="s">
        <v>382</v>
      </c>
      <c r="BM1544" s="203" t="s">
        <v>1407</v>
      </c>
    </row>
    <row r="1545" spans="1:65" s="13" customFormat="1" ht="22.5">
      <c r="B1545" s="205"/>
      <c r="C1545" s="206"/>
      <c r="D1545" s="207" t="s">
        <v>193</v>
      </c>
      <c r="E1545" s="208" t="s">
        <v>1</v>
      </c>
      <c r="F1545" s="209" t="s">
        <v>1408</v>
      </c>
      <c r="G1545" s="206"/>
      <c r="H1545" s="208" t="s">
        <v>1</v>
      </c>
      <c r="I1545" s="210"/>
      <c r="J1545" s="206"/>
      <c r="K1545" s="206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193</v>
      </c>
      <c r="AU1545" s="215" t="s">
        <v>185</v>
      </c>
      <c r="AV1545" s="13" t="s">
        <v>82</v>
      </c>
      <c r="AW1545" s="13" t="s">
        <v>31</v>
      </c>
      <c r="AX1545" s="13" t="s">
        <v>75</v>
      </c>
      <c r="AY1545" s="215" t="s">
        <v>184</v>
      </c>
    </row>
    <row r="1546" spans="1:65" s="13" customFormat="1" ht="11.25">
      <c r="B1546" s="205"/>
      <c r="C1546" s="206"/>
      <c r="D1546" s="207" t="s">
        <v>193</v>
      </c>
      <c r="E1546" s="208" t="s">
        <v>1</v>
      </c>
      <c r="F1546" s="209" t="s">
        <v>195</v>
      </c>
      <c r="G1546" s="206"/>
      <c r="H1546" s="208" t="s">
        <v>1</v>
      </c>
      <c r="I1546" s="210"/>
      <c r="J1546" s="206"/>
      <c r="K1546" s="206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193</v>
      </c>
      <c r="AU1546" s="215" t="s">
        <v>185</v>
      </c>
      <c r="AV1546" s="13" t="s">
        <v>82</v>
      </c>
      <c r="AW1546" s="13" t="s">
        <v>31</v>
      </c>
      <c r="AX1546" s="13" t="s">
        <v>75</v>
      </c>
      <c r="AY1546" s="215" t="s">
        <v>184</v>
      </c>
    </row>
    <row r="1547" spans="1:65" s="13" customFormat="1" ht="11.25">
      <c r="B1547" s="205"/>
      <c r="C1547" s="206"/>
      <c r="D1547" s="207" t="s">
        <v>193</v>
      </c>
      <c r="E1547" s="208" t="s">
        <v>1</v>
      </c>
      <c r="F1547" s="209" t="s">
        <v>1397</v>
      </c>
      <c r="G1547" s="206"/>
      <c r="H1547" s="208" t="s">
        <v>1</v>
      </c>
      <c r="I1547" s="210"/>
      <c r="J1547" s="206"/>
      <c r="K1547" s="206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193</v>
      </c>
      <c r="AU1547" s="215" t="s">
        <v>185</v>
      </c>
      <c r="AV1547" s="13" t="s">
        <v>82</v>
      </c>
      <c r="AW1547" s="13" t="s">
        <v>31</v>
      </c>
      <c r="AX1547" s="13" t="s">
        <v>75</v>
      </c>
      <c r="AY1547" s="215" t="s">
        <v>184</v>
      </c>
    </row>
    <row r="1548" spans="1:65" s="14" customFormat="1" ht="11.25">
      <c r="B1548" s="216"/>
      <c r="C1548" s="217"/>
      <c r="D1548" s="207" t="s">
        <v>193</v>
      </c>
      <c r="E1548" s="218" t="s">
        <v>1</v>
      </c>
      <c r="F1548" s="219" t="s">
        <v>1409</v>
      </c>
      <c r="G1548" s="217"/>
      <c r="H1548" s="220">
        <v>8</v>
      </c>
      <c r="I1548" s="221"/>
      <c r="J1548" s="217"/>
      <c r="K1548" s="217"/>
      <c r="L1548" s="222"/>
      <c r="M1548" s="223"/>
      <c r="N1548" s="224"/>
      <c r="O1548" s="224"/>
      <c r="P1548" s="224"/>
      <c r="Q1548" s="224"/>
      <c r="R1548" s="224"/>
      <c r="S1548" s="224"/>
      <c r="T1548" s="225"/>
      <c r="AT1548" s="226" t="s">
        <v>193</v>
      </c>
      <c r="AU1548" s="226" t="s">
        <v>185</v>
      </c>
      <c r="AV1548" s="14" t="s">
        <v>84</v>
      </c>
      <c r="AW1548" s="14" t="s">
        <v>31</v>
      </c>
      <c r="AX1548" s="14" t="s">
        <v>75</v>
      </c>
      <c r="AY1548" s="226" t="s">
        <v>184</v>
      </c>
    </row>
    <row r="1549" spans="1:65" s="2" customFormat="1" ht="44.25" customHeight="1">
      <c r="A1549" s="34"/>
      <c r="B1549" s="35"/>
      <c r="C1549" s="192" t="s">
        <v>1410</v>
      </c>
      <c r="D1549" s="192" t="s">
        <v>187</v>
      </c>
      <c r="E1549" s="193" t="s">
        <v>1411</v>
      </c>
      <c r="F1549" s="194" t="s">
        <v>1412</v>
      </c>
      <c r="G1549" s="195" t="s">
        <v>239</v>
      </c>
      <c r="H1549" s="196">
        <v>5</v>
      </c>
      <c r="I1549" s="197"/>
      <c r="J1549" s="198">
        <f>ROUND(I1549*H1549,2)</f>
        <v>0</v>
      </c>
      <c r="K1549" s="194" t="s">
        <v>649</v>
      </c>
      <c r="L1549" s="39"/>
      <c r="M1549" s="199" t="s">
        <v>1</v>
      </c>
      <c r="N1549" s="200" t="s">
        <v>40</v>
      </c>
      <c r="O1549" s="71"/>
      <c r="P1549" s="201">
        <f>O1549*H1549</f>
        <v>0</v>
      </c>
      <c r="Q1549" s="201">
        <v>0</v>
      </c>
      <c r="R1549" s="201">
        <f>Q1549*H1549</f>
        <v>0</v>
      </c>
      <c r="S1549" s="201">
        <v>0</v>
      </c>
      <c r="T1549" s="202">
        <f>S1549*H1549</f>
        <v>0</v>
      </c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R1549" s="203" t="s">
        <v>382</v>
      </c>
      <c r="AT1549" s="203" t="s">
        <v>187</v>
      </c>
      <c r="AU1549" s="203" t="s">
        <v>185</v>
      </c>
      <c r="AY1549" s="17" t="s">
        <v>184</v>
      </c>
      <c r="BE1549" s="204">
        <f>IF(N1549="základní",J1549,0)</f>
        <v>0</v>
      </c>
      <c r="BF1549" s="204">
        <f>IF(N1549="snížená",J1549,0)</f>
        <v>0</v>
      </c>
      <c r="BG1549" s="204">
        <f>IF(N1549="zákl. přenesená",J1549,0)</f>
        <v>0</v>
      </c>
      <c r="BH1549" s="204">
        <f>IF(N1549="sníž. přenesená",J1549,0)</f>
        <v>0</v>
      </c>
      <c r="BI1549" s="204">
        <f>IF(N1549="nulová",J1549,0)</f>
        <v>0</v>
      </c>
      <c r="BJ1549" s="17" t="s">
        <v>82</v>
      </c>
      <c r="BK1549" s="204">
        <f>ROUND(I1549*H1549,2)</f>
        <v>0</v>
      </c>
      <c r="BL1549" s="17" t="s">
        <v>382</v>
      </c>
      <c r="BM1549" s="203" t="s">
        <v>1413</v>
      </c>
    </row>
    <row r="1550" spans="1:65" s="13" customFormat="1" ht="22.5">
      <c r="B1550" s="205"/>
      <c r="C1550" s="206"/>
      <c r="D1550" s="207" t="s">
        <v>193</v>
      </c>
      <c r="E1550" s="208" t="s">
        <v>1</v>
      </c>
      <c r="F1550" s="209" t="s">
        <v>1396</v>
      </c>
      <c r="G1550" s="206"/>
      <c r="H1550" s="208" t="s">
        <v>1</v>
      </c>
      <c r="I1550" s="210"/>
      <c r="J1550" s="206"/>
      <c r="K1550" s="206"/>
      <c r="L1550" s="211"/>
      <c r="M1550" s="212"/>
      <c r="N1550" s="213"/>
      <c r="O1550" s="213"/>
      <c r="P1550" s="213"/>
      <c r="Q1550" s="213"/>
      <c r="R1550" s="213"/>
      <c r="S1550" s="213"/>
      <c r="T1550" s="214"/>
      <c r="AT1550" s="215" t="s">
        <v>193</v>
      </c>
      <c r="AU1550" s="215" t="s">
        <v>185</v>
      </c>
      <c r="AV1550" s="13" t="s">
        <v>82</v>
      </c>
      <c r="AW1550" s="13" t="s">
        <v>31</v>
      </c>
      <c r="AX1550" s="13" t="s">
        <v>75</v>
      </c>
      <c r="AY1550" s="215" t="s">
        <v>184</v>
      </c>
    </row>
    <row r="1551" spans="1:65" s="13" customFormat="1" ht="11.25">
      <c r="B1551" s="205"/>
      <c r="C1551" s="206"/>
      <c r="D1551" s="207" t="s">
        <v>193</v>
      </c>
      <c r="E1551" s="208" t="s">
        <v>1</v>
      </c>
      <c r="F1551" s="209" t="s">
        <v>195</v>
      </c>
      <c r="G1551" s="206"/>
      <c r="H1551" s="208" t="s">
        <v>1</v>
      </c>
      <c r="I1551" s="210"/>
      <c r="J1551" s="206"/>
      <c r="K1551" s="206"/>
      <c r="L1551" s="211"/>
      <c r="M1551" s="212"/>
      <c r="N1551" s="213"/>
      <c r="O1551" s="213"/>
      <c r="P1551" s="213"/>
      <c r="Q1551" s="213"/>
      <c r="R1551" s="213"/>
      <c r="S1551" s="213"/>
      <c r="T1551" s="214"/>
      <c r="AT1551" s="215" t="s">
        <v>193</v>
      </c>
      <c r="AU1551" s="215" t="s">
        <v>185</v>
      </c>
      <c r="AV1551" s="13" t="s">
        <v>82</v>
      </c>
      <c r="AW1551" s="13" t="s">
        <v>31</v>
      </c>
      <c r="AX1551" s="13" t="s">
        <v>75</v>
      </c>
      <c r="AY1551" s="215" t="s">
        <v>184</v>
      </c>
    </row>
    <row r="1552" spans="1:65" s="13" customFormat="1" ht="11.25">
      <c r="B1552" s="205"/>
      <c r="C1552" s="206"/>
      <c r="D1552" s="207" t="s">
        <v>193</v>
      </c>
      <c r="E1552" s="208" t="s">
        <v>1</v>
      </c>
      <c r="F1552" s="209" t="s">
        <v>1397</v>
      </c>
      <c r="G1552" s="206"/>
      <c r="H1552" s="208" t="s">
        <v>1</v>
      </c>
      <c r="I1552" s="210"/>
      <c r="J1552" s="206"/>
      <c r="K1552" s="206"/>
      <c r="L1552" s="211"/>
      <c r="M1552" s="212"/>
      <c r="N1552" s="213"/>
      <c r="O1552" s="213"/>
      <c r="P1552" s="213"/>
      <c r="Q1552" s="213"/>
      <c r="R1552" s="213"/>
      <c r="S1552" s="213"/>
      <c r="T1552" s="214"/>
      <c r="AT1552" s="215" t="s">
        <v>193</v>
      </c>
      <c r="AU1552" s="215" t="s">
        <v>185</v>
      </c>
      <c r="AV1552" s="13" t="s">
        <v>82</v>
      </c>
      <c r="AW1552" s="13" t="s">
        <v>31</v>
      </c>
      <c r="AX1552" s="13" t="s">
        <v>75</v>
      </c>
      <c r="AY1552" s="215" t="s">
        <v>184</v>
      </c>
    </row>
    <row r="1553" spans="1:65" s="14" customFormat="1" ht="11.25">
      <c r="B1553" s="216"/>
      <c r="C1553" s="217"/>
      <c r="D1553" s="207" t="s">
        <v>193</v>
      </c>
      <c r="E1553" s="218" t="s">
        <v>1</v>
      </c>
      <c r="F1553" s="219" t="s">
        <v>1290</v>
      </c>
      <c r="G1553" s="217"/>
      <c r="H1553" s="220">
        <v>5</v>
      </c>
      <c r="I1553" s="221"/>
      <c r="J1553" s="217"/>
      <c r="K1553" s="217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193</v>
      </c>
      <c r="AU1553" s="226" t="s">
        <v>185</v>
      </c>
      <c r="AV1553" s="14" t="s">
        <v>84</v>
      </c>
      <c r="AW1553" s="14" t="s">
        <v>31</v>
      </c>
      <c r="AX1553" s="14" t="s">
        <v>75</v>
      </c>
      <c r="AY1553" s="226" t="s">
        <v>184</v>
      </c>
    </row>
    <row r="1554" spans="1:65" s="2" customFormat="1" ht="44.25" customHeight="1">
      <c r="A1554" s="34"/>
      <c r="B1554" s="35"/>
      <c r="C1554" s="192" t="s">
        <v>1414</v>
      </c>
      <c r="D1554" s="192" t="s">
        <v>187</v>
      </c>
      <c r="E1554" s="193" t="s">
        <v>1415</v>
      </c>
      <c r="F1554" s="194" t="s">
        <v>1416</v>
      </c>
      <c r="G1554" s="195" t="s">
        <v>239</v>
      </c>
      <c r="H1554" s="196">
        <v>6</v>
      </c>
      <c r="I1554" s="197"/>
      <c r="J1554" s="198">
        <f>ROUND(I1554*H1554,2)</f>
        <v>0</v>
      </c>
      <c r="K1554" s="194" t="s">
        <v>649</v>
      </c>
      <c r="L1554" s="39"/>
      <c r="M1554" s="199" t="s">
        <v>1</v>
      </c>
      <c r="N1554" s="200" t="s">
        <v>40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382</v>
      </c>
      <c r="AT1554" s="203" t="s">
        <v>187</v>
      </c>
      <c r="AU1554" s="203" t="s">
        <v>185</v>
      </c>
      <c r="AY1554" s="17" t="s">
        <v>184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82</v>
      </c>
      <c r="BK1554" s="204">
        <f>ROUND(I1554*H1554,2)</f>
        <v>0</v>
      </c>
      <c r="BL1554" s="17" t="s">
        <v>382</v>
      </c>
      <c r="BM1554" s="203" t="s">
        <v>1417</v>
      </c>
    </row>
    <row r="1555" spans="1:65" s="13" customFormat="1" ht="22.5">
      <c r="B1555" s="205"/>
      <c r="C1555" s="206"/>
      <c r="D1555" s="207" t="s">
        <v>193</v>
      </c>
      <c r="E1555" s="208" t="s">
        <v>1</v>
      </c>
      <c r="F1555" s="209" t="s">
        <v>1408</v>
      </c>
      <c r="G1555" s="206"/>
      <c r="H1555" s="208" t="s">
        <v>1</v>
      </c>
      <c r="I1555" s="210"/>
      <c r="J1555" s="206"/>
      <c r="K1555" s="206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193</v>
      </c>
      <c r="AU1555" s="215" t="s">
        <v>185</v>
      </c>
      <c r="AV1555" s="13" t="s">
        <v>82</v>
      </c>
      <c r="AW1555" s="13" t="s">
        <v>31</v>
      </c>
      <c r="AX1555" s="13" t="s">
        <v>75</v>
      </c>
      <c r="AY1555" s="215" t="s">
        <v>184</v>
      </c>
    </row>
    <row r="1556" spans="1:65" s="13" customFormat="1" ht="11.25">
      <c r="B1556" s="205"/>
      <c r="C1556" s="206"/>
      <c r="D1556" s="207" t="s">
        <v>193</v>
      </c>
      <c r="E1556" s="208" t="s">
        <v>1</v>
      </c>
      <c r="F1556" s="209" t="s">
        <v>195</v>
      </c>
      <c r="G1556" s="206"/>
      <c r="H1556" s="208" t="s">
        <v>1</v>
      </c>
      <c r="I1556" s="210"/>
      <c r="J1556" s="206"/>
      <c r="K1556" s="206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193</v>
      </c>
      <c r="AU1556" s="215" t="s">
        <v>185</v>
      </c>
      <c r="AV1556" s="13" t="s">
        <v>82</v>
      </c>
      <c r="AW1556" s="13" t="s">
        <v>31</v>
      </c>
      <c r="AX1556" s="13" t="s">
        <v>75</v>
      </c>
      <c r="AY1556" s="215" t="s">
        <v>184</v>
      </c>
    </row>
    <row r="1557" spans="1:65" s="13" customFormat="1" ht="11.25">
      <c r="B1557" s="205"/>
      <c r="C1557" s="206"/>
      <c r="D1557" s="207" t="s">
        <v>193</v>
      </c>
      <c r="E1557" s="208" t="s">
        <v>1</v>
      </c>
      <c r="F1557" s="209" t="s">
        <v>1397</v>
      </c>
      <c r="G1557" s="206"/>
      <c r="H1557" s="208" t="s">
        <v>1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193</v>
      </c>
      <c r="AU1557" s="215" t="s">
        <v>185</v>
      </c>
      <c r="AV1557" s="13" t="s">
        <v>82</v>
      </c>
      <c r="AW1557" s="13" t="s">
        <v>31</v>
      </c>
      <c r="AX1557" s="13" t="s">
        <v>75</v>
      </c>
      <c r="AY1557" s="215" t="s">
        <v>184</v>
      </c>
    </row>
    <row r="1558" spans="1:65" s="14" customFormat="1" ht="11.25">
      <c r="B1558" s="216"/>
      <c r="C1558" s="217"/>
      <c r="D1558" s="207" t="s">
        <v>193</v>
      </c>
      <c r="E1558" s="218" t="s">
        <v>1</v>
      </c>
      <c r="F1558" s="219" t="s">
        <v>1317</v>
      </c>
      <c r="G1558" s="217"/>
      <c r="H1558" s="220">
        <v>6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193</v>
      </c>
      <c r="AU1558" s="226" t="s">
        <v>185</v>
      </c>
      <c r="AV1558" s="14" t="s">
        <v>84</v>
      </c>
      <c r="AW1558" s="14" t="s">
        <v>31</v>
      </c>
      <c r="AX1558" s="14" t="s">
        <v>75</v>
      </c>
      <c r="AY1558" s="226" t="s">
        <v>184</v>
      </c>
    </row>
    <row r="1559" spans="1:65" s="2" customFormat="1" ht="44.25" customHeight="1">
      <c r="A1559" s="34"/>
      <c r="B1559" s="35"/>
      <c r="C1559" s="192" t="s">
        <v>1418</v>
      </c>
      <c r="D1559" s="192" t="s">
        <v>187</v>
      </c>
      <c r="E1559" s="193" t="s">
        <v>1419</v>
      </c>
      <c r="F1559" s="194" t="s">
        <v>1420</v>
      </c>
      <c r="G1559" s="195" t="s">
        <v>239</v>
      </c>
      <c r="H1559" s="196">
        <v>4</v>
      </c>
      <c r="I1559" s="197"/>
      <c r="J1559" s="198">
        <f>ROUND(I1559*H1559,2)</f>
        <v>0</v>
      </c>
      <c r="K1559" s="194" t="s">
        <v>649</v>
      </c>
      <c r="L1559" s="39"/>
      <c r="M1559" s="199" t="s">
        <v>1</v>
      </c>
      <c r="N1559" s="200" t="s">
        <v>40</v>
      </c>
      <c r="O1559" s="71"/>
      <c r="P1559" s="201">
        <f>O1559*H1559</f>
        <v>0</v>
      </c>
      <c r="Q1559" s="201">
        <v>0</v>
      </c>
      <c r="R1559" s="201">
        <f>Q1559*H1559</f>
        <v>0</v>
      </c>
      <c r="S1559" s="201">
        <v>0</v>
      </c>
      <c r="T1559" s="202">
        <f>S1559*H1559</f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203" t="s">
        <v>382</v>
      </c>
      <c r="AT1559" s="203" t="s">
        <v>187</v>
      </c>
      <c r="AU1559" s="203" t="s">
        <v>185</v>
      </c>
      <c r="AY1559" s="17" t="s">
        <v>184</v>
      </c>
      <c r="BE1559" s="204">
        <f>IF(N1559="základní",J1559,0)</f>
        <v>0</v>
      </c>
      <c r="BF1559" s="204">
        <f>IF(N1559="snížená",J1559,0)</f>
        <v>0</v>
      </c>
      <c r="BG1559" s="204">
        <f>IF(N1559="zákl. přenesená",J1559,0)</f>
        <v>0</v>
      </c>
      <c r="BH1559" s="204">
        <f>IF(N1559="sníž. přenesená",J1559,0)</f>
        <v>0</v>
      </c>
      <c r="BI1559" s="204">
        <f>IF(N1559="nulová",J1559,0)</f>
        <v>0</v>
      </c>
      <c r="BJ1559" s="17" t="s">
        <v>82</v>
      </c>
      <c r="BK1559" s="204">
        <f>ROUND(I1559*H1559,2)</f>
        <v>0</v>
      </c>
      <c r="BL1559" s="17" t="s">
        <v>382</v>
      </c>
      <c r="BM1559" s="203" t="s">
        <v>1421</v>
      </c>
    </row>
    <row r="1560" spans="1:65" s="13" customFormat="1" ht="22.5">
      <c r="B1560" s="205"/>
      <c r="C1560" s="206"/>
      <c r="D1560" s="207" t="s">
        <v>193</v>
      </c>
      <c r="E1560" s="208" t="s">
        <v>1</v>
      </c>
      <c r="F1560" s="209" t="s">
        <v>1396</v>
      </c>
      <c r="G1560" s="206"/>
      <c r="H1560" s="208" t="s">
        <v>1</v>
      </c>
      <c r="I1560" s="210"/>
      <c r="J1560" s="206"/>
      <c r="K1560" s="206"/>
      <c r="L1560" s="211"/>
      <c r="M1560" s="212"/>
      <c r="N1560" s="213"/>
      <c r="O1560" s="213"/>
      <c r="P1560" s="213"/>
      <c r="Q1560" s="213"/>
      <c r="R1560" s="213"/>
      <c r="S1560" s="213"/>
      <c r="T1560" s="214"/>
      <c r="AT1560" s="215" t="s">
        <v>193</v>
      </c>
      <c r="AU1560" s="215" t="s">
        <v>185</v>
      </c>
      <c r="AV1560" s="13" t="s">
        <v>82</v>
      </c>
      <c r="AW1560" s="13" t="s">
        <v>31</v>
      </c>
      <c r="AX1560" s="13" t="s">
        <v>75</v>
      </c>
      <c r="AY1560" s="215" t="s">
        <v>184</v>
      </c>
    </row>
    <row r="1561" spans="1:65" s="13" customFormat="1" ht="11.25">
      <c r="B1561" s="205"/>
      <c r="C1561" s="206"/>
      <c r="D1561" s="207" t="s">
        <v>193</v>
      </c>
      <c r="E1561" s="208" t="s">
        <v>1</v>
      </c>
      <c r="F1561" s="209" t="s">
        <v>195</v>
      </c>
      <c r="G1561" s="206"/>
      <c r="H1561" s="208" t="s">
        <v>1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193</v>
      </c>
      <c r="AU1561" s="215" t="s">
        <v>185</v>
      </c>
      <c r="AV1561" s="13" t="s">
        <v>82</v>
      </c>
      <c r="AW1561" s="13" t="s">
        <v>31</v>
      </c>
      <c r="AX1561" s="13" t="s">
        <v>75</v>
      </c>
      <c r="AY1561" s="215" t="s">
        <v>184</v>
      </c>
    </row>
    <row r="1562" spans="1:65" s="13" customFormat="1" ht="11.25">
      <c r="B1562" s="205"/>
      <c r="C1562" s="206"/>
      <c r="D1562" s="207" t="s">
        <v>193</v>
      </c>
      <c r="E1562" s="208" t="s">
        <v>1</v>
      </c>
      <c r="F1562" s="209" t="s">
        <v>1397</v>
      </c>
      <c r="G1562" s="206"/>
      <c r="H1562" s="208" t="s">
        <v>1</v>
      </c>
      <c r="I1562" s="210"/>
      <c r="J1562" s="206"/>
      <c r="K1562" s="206"/>
      <c r="L1562" s="211"/>
      <c r="M1562" s="212"/>
      <c r="N1562" s="213"/>
      <c r="O1562" s="213"/>
      <c r="P1562" s="213"/>
      <c r="Q1562" s="213"/>
      <c r="R1562" s="213"/>
      <c r="S1562" s="213"/>
      <c r="T1562" s="214"/>
      <c r="AT1562" s="215" t="s">
        <v>193</v>
      </c>
      <c r="AU1562" s="215" t="s">
        <v>185</v>
      </c>
      <c r="AV1562" s="13" t="s">
        <v>82</v>
      </c>
      <c r="AW1562" s="13" t="s">
        <v>31</v>
      </c>
      <c r="AX1562" s="13" t="s">
        <v>75</v>
      </c>
      <c r="AY1562" s="215" t="s">
        <v>184</v>
      </c>
    </row>
    <row r="1563" spans="1:65" s="14" customFormat="1" ht="11.25">
      <c r="B1563" s="216"/>
      <c r="C1563" s="217"/>
      <c r="D1563" s="207" t="s">
        <v>193</v>
      </c>
      <c r="E1563" s="218" t="s">
        <v>1</v>
      </c>
      <c r="F1563" s="219" t="s">
        <v>1312</v>
      </c>
      <c r="G1563" s="217"/>
      <c r="H1563" s="220">
        <v>4</v>
      </c>
      <c r="I1563" s="221"/>
      <c r="J1563" s="217"/>
      <c r="K1563" s="217"/>
      <c r="L1563" s="222"/>
      <c r="M1563" s="223"/>
      <c r="N1563" s="224"/>
      <c r="O1563" s="224"/>
      <c r="P1563" s="224"/>
      <c r="Q1563" s="224"/>
      <c r="R1563" s="224"/>
      <c r="S1563" s="224"/>
      <c r="T1563" s="225"/>
      <c r="AT1563" s="226" t="s">
        <v>193</v>
      </c>
      <c r="AU1563" s="226" t="s">
        <v>185</v>
      </c>
      <c r="AV1563" s="14" t="s">
        <v>84</v>
      </c>
      <c r="AW1563" s="14" t="s">
        <v>31</v>
      </c>
      <c r="AX1563" s="14" t="s">
        <v>75</v>
      </c>
      <c r="AY1563" s="226" t="s">
        <v>184</v>
      </c>
    </row>
    <row r="1564" spans="1:65" s="2" customFormat="1" ht="44.25" customHeight="1">
      <c r="A1564" s="34"/>
      <c r="B1564" s="35"/>
      <c r="C1564" s="192" t="s">
        <v>1422</v>
      </c>
      <c r="D1564" s="192" t="s">
        <v>187</v>
      </c>
      <c r="E1564" s="193" t="s">
        <v>1423</v>
      </c>
      <c r="F1564" s="194" t="s">
        <v>1424</v>
      </c>
      <c r="G1564" s="195" t="s">
        <v>239</v>
      </c>
      <c r="H1564" s="196">
        <v>4</v>
      </c>
      <c r="I1564" s="197"/>
      <c r="J1564" s="198">
        <f>ROUND(I1564*H1564,2)</f>
        <v>0</v>
      </c>
      <c r="K1564" s="194" t="s">
        <v>649</v>
      </c>
      <c r="L1564" s="39"/>
      <c r="M1564" s="199" t="s">
        <v>1</v>
      </c>
      <c r="N1564" s="200" t="s">
        <v>40</v>
      </c>
      <c r="O1564" s="71"/>
      <c r="P1564" s="201">
        <f>O1564*H1564</f>
        <v>0</v>
      </c>
      <c r="Q1564" s="201">
        <v>0</v>
      </c>
      <c r="R1564" s="201">
        <f>Q1564*H1564</f>
        <v>0</v>
      </c>
      <c r="S1564" s="201">
        <v>0</v>
      </c>
      <c r="T1564" s="202">
        <f>S1564*H1564</f>
        <v>0</v>
      </c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R1564" s="203" t="s">
        <v>382</v>
      </c>
      <c r="AT1564" s="203" t="s">
        <v>187</v>
      </c>
      <c r="AU1564" s="203" t="s">
        <v>185</v>
      </c>
      <c r="AY1564" s="17" t="s">
        <v>184</v>
      </c>
      <c r="BE1564" s="204">
        <f>IF(N1564="základní",J1564,0)</f>
        <v>0</v>
      </c>
      <c r="BF1564" s="204">
        <f>IF(N1564="snížená",J1564,0)</f>
        <v>0</v>
      </c>
      <c r="BG1564" s="204">
        <f>IF(N1564="zákl. přenesená",J1564,0)</f>
        <v>0</v>
      </c>
      <c r="BH1564" s="204">
        <f>IF(N1564="sníž. přenesená",J1564,0)</f>
        <v>0</v>
      </c>
      <c r="BI1564" s="204">
        <f>IF(N1564="nulová",J1564,0)</f>
        <v>0</v>
      </c>
      <c r="BJ1564" s="17" t="s">
        <v>82</v>
      </c>
      <c r="BK1564" s="204">
        <f>ROUND(I1564*H1564,2)</f>
        <v>0</v>
      </c>
      <c r="BL1564" s="17" t="s">
        <v>382</v>
      </c>
      <c r="BM1564" s="203" t="s">
        <v>1425</v>
      </c>
    </row>
    <row r="1565" spans="1:65" s="13" customFormat="1" ht="22.5">
      <c r="B1565" s="205"/>
      <c r="C1565" s="206"/>
      <c r="D1565" s="207" t="s">
        <v>193</v>
      </c>
      <c r="E1565" s="208" t="s">
        <v>1</v>
      </c>
      <c r="F1565" s="209" t="s">
        <v>1408</v>
      </c>
      <c r="G1565" s="206"/>
      <c r="H1565" s="208" t="s">
        <v>1</v>
      </c>
      <c r="I1565" s="210"/>
      <c r="J1565" s="206"/>
      <c r="K1565" s="206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193</v>
      </c>
      <c r="AU1565" s="215" t="s">
        <v>185</v>
      </c>
      <c r="AV1565" s="13" t="s">
        <v>82</v>
      </c>
      <c r="AW1565" s="13" t="s">
        <v>31</v>
      </c>
      <c r="AX1565" s="13" t="s">
        <v>75</v>
      </c>
      <c r="AY1565" s="215" t="s">
        <v>184</v>
      </c>
    </row>
    <row r="1566" spans="1:65" s="13" customFormat="1" ht="11.25">
      <c r="B1566" s="205"/>
      <c r="C1566" s="206"/>
      <c r="D1566" s="207" t="s">
        <v>193</v>
      </c>
      <c r="E1566" s="208" t="s">
        <v>1</v>
      </c>
      <c r="F1566" s="209" t="s">
        <v>195</v>
      </c>
      <c r="G1566" s="206"/>
      <c r="H1566" s="208" t="s">
        <v>1</v>
      </c>
      <c r="I1566" s="210"/>
      <c r="J1566" s="206"/>
      <c r="K1566" s="206"/>
      <c r="L1566" s="211"/>
      <c r="M1566" s="212"/>
      <c r="N1566" s="213"/>
      <c r="O1566" s="213"/>
      <c r="P1566" s="213"/>
      <c r="Q1566" s="213"/>
      <c r="R1566" s="213"/>
      <c r="S1566" s="213"/>
      <c r="T1566" s="214"/>
      <c r="AT1566" s="215" t="s">
        <v>193</v>
      </c>
      <c r="AU1566" s="215" t="s">
        <v>185</v>
      </c>
      <c r="AV1566" s="13" t="s">
        <v>82</v>
      </c>
      <c r="AW1566" s="13" t="s">
        <v>31</v>
      </c>
      <c r="AX1566" s="13" t="s">
        <v>75</v>
      </c>
      <c r="AY1566" s="215" t="s">
        <v>184</v>
      </c>
    </row>
    <row r="1567" spans="1:65" s="13" customFormat="1" ht="11.25">
      <c r="B1567" s="205"/>
      <c r="C1567" s="206"/>
      <c r="D1567" s="207" t="s">
        <v>193</v>
      </c>
      <c r="E1567" s="208" t="s">
        <v>1</v>
      </c>
      <c r="F1567" s="209" t="s">
        <v>1397</v>
      </c>
      <c r="G1567" s="206"/>
      <c r="H1567" s="208" t="s">
        <v>1</v>
      </c>
      <c r="I1567" s="210"/>
      <c r="J1567" s="206"/>
      <c r="K1567" s="206"/>
      <c r="L1567" s="211"/>
      <c r="M1567" s="212"/>
      <c r="N1567" s="213"/>
      <c r="O1567" s="213"/>
      <c r="P1567" s="213"/>
      <c r="Q1567" s="213"/>
      <c r="R1567" s="213"/>
      <c r="S1567" s="213"/>
      <c r="T1567" s="214"/>
      <c r="AT1567" s="215" t="s">
        <v>193</v>
      </c>
      <c r="AU1567" s="215" t="s">
        <v>185</v>
      </c>
      <c r="AV1567" s="13" t="s">
        <v>82</v>
      </c>
      <c r="AW1567" s="13" t="s">
        <v>31</v>
      </c>
      <c r="AX1567" s="13" t="s">
        <v>75</v>
      </c>
      <c r="AY1567" s="215" t="s">
        <v>184</v>
      </c>
    </row>
    <row r="1568" spans="1:65" s="14" customFormat="1" ht="11.25">
      <c r="B1568" s="216"/>
      <c r="C1568" s="217"/>
      <c r="D1568" s="207" t="s">
        <v>193</v>
      </c>
      <c r="E1568" s="218" t="s">
        <v>1</v>
      </c>
      <c r="F1568" s="219" t="s">
        <v>1312</v>
      </c>
      <c r="G1568" s="217"/>
      <c r="H1568" s="220">
        <v>4</v>
      </c>
      <c r="I1568" s="221"/>
      <c r="J1568" s="217"/>
      <c r="K1568" s="217"/>
      <c r="L1568" s="222"/>
      <c r="M1568" s="223"/>
      <c r="N1568" s="224"/>
      <c r="O1568" s="224"/>
      <c r="P1568" s="224"/>
      <c r="Q1568" s="224"/>
      <c r="R1568" s="224"/>
      <c r="S1568" s="224"/>
      <c r="T1568" s="225"/>
      <c r="AT1568" s="226" t="s">
        <v>193</v>
      </c>
      <c r="AU1568" s="226" t="s">
        <v>185</v>
      </c>
      <c r="AV1568" s="14" t="s">
        <v>84</v>
      </c>
      <c r="AW1568" s="14" t="s">
        <v>31</v>
      </c>
      <c r="AX1568" s="14" t="s">
        <v>75</v>
      </c>
      <c r="AY1568" s="226" t="s">
        <v>184</v>
      </c>
    </row>
    <row r="1569" spans="1:65" s="2" customFormat="1" ht="48">
      <c r="A1569" s="34"/>
      <c r="B1569" s="35"/>
      <c r="C1569" s="192" t="s">
        <v>1426</v>
      </c>
      <c r="D1569" s="192" t="s">
        <v>187</v>
      </c>
      <c r="E1569" s="193" t="s">
        <v>1427</v>
      </c>
      <c r="F1569" s="194" t="s">
        <v>1428</v>
      </c>
      <c r="G1569" s="195" t="s">
        <v>239</v>
      </c>
      <c r="H1569" s="196">
        <v>12</v>
      </c>
      <c r="I1569" s="197"/>
      <c r="J1569" s="198">
        <f>ROUND(I1569*H1569,2)</f>
        <v>0</v>
      </c>
      <c r="K1569" s="194" t="s">
        <v>649</v>
      </c>
      <c r="L1569" s="39"/>
      <c r="M1569" s="199" t="s">
        <v>1</v>
      </c>
      <c r="N1569" s="200" t="s">
        <v>40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382</v>
      </c>
      <c r="AT1569" s="203" t="s">
        <v>187</v>
      </c>
      <c r="AU1569" s="203" t="s">
        <v>185</v>
      </c>
      <c r="AY1569" s="17" t="s">
        <v>184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82</v>
      </c>
      <c r="BK1569" s="204">
        <f>ROUND(I1569*H1569,2)</f>
        <v>0</v>
      </c>
      <c r="BL1569" s="17" t="s">
        <v>382</v>
      </c>
      <c r="BM1569" s="203" t="s">
        <v>1429</v>
      </c>
    </row>
    <row r="1570" spans="1:65" s="13" customFormat="1" ht="22.5">
      <c r="B1570" s="205"/>
      <c r="C1570" s="206"/>
      <c r="D1570" s="207" t="s">
        <v>193</v>
      </c>
      <c r="E1570" s="208" t="s">
        <v>1</v>
      </c>
      <c r="F1570" s="209" t="s">
        <v>1408</v>
      </c>
      <c r="G1570" s="206"/>
      <c r="H1570" s="208" t="s">
        <v>1</v>
      </c>
      <c r="I1570" s="210"/>
      <c r="J1570" s="206"/>
      <c r="K1570" s="206"/>
      <c r="L1570" s="211"/>
      <c r="M1570" s="212"/>
      <c r="N1570" s="213"/>
      <c r="O1570" s="213"/>
      <c r="P1570" s="213"/>
      <c r="Q1570" s="213"/>
      <c r="R1570" s="213"/>
      <c r="S1570" s="213"/>
      <c r="T1570" s="214"/>
      <c r="AT1570" s="215" t="s">
        <v>193</v>
      </c>
      <c r="AU1570" s="215" t="s">
        <v>185</v>
      </c>
      <c r="AV1570" s="13" t="s">
        <v>82</v>
      </c>
      <c r="AW1570" s="13" t="s">
        <v>31</v>
      </c>
      <c r="AX1570" s="13" t="s">
        <v>75</v>
      </c>
      <c r="AY1570" s="215" t="s">
        <v>184</v>
      </c>
    </row>
    <row r="1571" spans="1:65" s="13" customFormat="1" ht="11.25">
      <c r="B1571" s="205"/>
      <c r="C1571" s="206"/>
      <c r="D1571" s="207" t="s">
        <v>193</v>
      </c>
      <c r="E1571" s="208" t="s">
        <v>1</v>
      </c>
      <c r="F1571" s="209" t="s">
        <v>195</v>
      </c>
      <c r="G1571" s="206"/>
      <c r="H1571" s="208" t="s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193</v>
      </c>
      <c r="AU1571" s="215" t="s">
        <v>185</v>
      </c>
      <c r="AV1571" s="13" t="s">
        <v>82</v>
      </c>
      <c r="AW1571" s="13" t="s">
        <v>31</v>
      </c>
      <c r="AX1571" s="13" t="s">
        <v>75</v>
      </c>
      <c r="AY1571" s="215" t="s">
        <v>184</v>
      </c>
    </row>
    <row r="1572" spans="1:65" s="13" customFormat="1" ht="11.25">
      <c r="B1572" s="205"/>
      <c r="C1572" s="206"/>
      <c r="D1572" s="207" t="s">
        <v>193</v>
      </c>
      <c r="E1572" s="208" t="s">
        <v>1</v>
      </c>
      <c r="F1572" s="209" t="s">
        <v>1397</v>
      </c>
      <c r="G1572" s="206"/>
      <c r="H1572" s="208" t="s">
        <v>1</v>
      </c>
      <c r="I1572" s="210"/>
      <c r="J1572" s="206"/>
      <c r="K1572" s="206"/>
      <c r="L1572" s="211"/>
      <c r="M1572" s="212"/>
      <c r="N1572" s="213"/>
      <c r="O1572" s="213"/>
      <c r="P1572" s="213"/>
      <c r="Q1572" s="213"/>
      <c r="R1572" s="213"/>
      <c r="S1572" s="213"/>
      <c r="T1572" s="214"/>
      <c r="AT1572" s="215" t="s">
        <v>193</v>
      </c>
      <c r="AU1572" s="215" t="s">
        <v>185</v>
      </c>
      <c r="AV1572" s="13" t="s">
        <v>82</v>
      </c>
      <c r="AW1572" s="13" t="s">
        <v>31</v>
      </c>
      <c r="AX1572" s="13" t="s">
        <v>75</v>
      </c>
      <c r="AY1572" s="215" t="s">
        <v>184</v>
      </c>
    </row>
    <row r="1573" spans="1:65" s="14" customFormat="1" ht="11.25">
      <c r="B1573" s="216"/>
      <c r="C1573" s="217"/>
      <c r="D1573" s="207" t="s">
        <v>193</v>
      </c>
      <c r="E1573" s="218" t="s">
        <v>1</v>
      </c>
      <c r="F1573" s="219" t="s">
        <v>1430</v>
      </c>
      <c r="G1573" s="217"/>
      <c r="H1573" s="220">
        <v>12</v>
      </c>
      <c r="I1573" s="221"/>
      <c r="J1573" s="217"/>
      <c r="K1573" s="217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193</v>
      </c>
      <c r="AU1573" s="226" t="s">
        <v>185</v>
      </c>
      <c r="AV1573" s="14" t="s">
        <v>84</v>
      </c>
      <c r="AW1573" s="14" t="s">
        <v>31</v>
      </c>
      <c r="AX1573" s="14" t="s">
        <v>75</v>
      </c>
      <c r="AY1573" s="226" t="s">
        <v>184</v>
      </c>
    </row>
    <row r="1574" spans="1:65" s="12" customFormat="1" ht="20.85" customHeight="1">
      <c r="B1574" s="176"/>
      <c r="C1574" s="177"/>
      <c r="D1574" s="178" t="s">
        <v>74</v>
      </c>
      <c r="E1574" s="190" t="s">
        <v>1431</v>
      </c>
      <c r="F1574" s="190" t="s">
        <v>1432</v>
      </c>
      <c r="G1574" s="177"/>
      <c r="H1574" s="177"/>
      <c r="I1574" s="180"/>
      <c r="J1574" s="191">
        <f>BK1574</f>
        <v>0</v>
      </c>
      <c r="K1574" s="177"/>
      <c r="L1574" s="182"/>
      <c r="M1574" s="183"/>
      <c r="N1574" s="184"/>
      <c r="O1574" s="184"/>
      <c r="P1574" s="185">
        <f>SUM(P1575:P1584)</f>
        <v>0</v>
      </c>
      <c r="Q1574" s="184"/>
      <c r="R1574" s="185">
        <f>SUM(R1575:R1584)</f>
        <v>0</v>
      </c>
      <c r="S1574" s="184"/>
      <c r="T1574" s="186">
        <f>SUM(T1575:T1584)</f>
        <v>0</v>
      </c>
      <c r="AR1574" s="187" t="s">
        <v>84</v>
      </c>
      <c r="AT1574" s="188" t="s">
        <v>74</v>
      </c>
      <c r="AU1574" s="188" t="s">
        <v>84</v>
      </c>
      <c r="AY1574" s="187" t="s">
        <v>184</v>
      </c>
      <c r="BK1574" s="189">
        <f>SUM(BK1575:BK1584)</f>
        <v>0</v>
      </c>
    </row>
    <row r="1575" spans="1:65" s="2" customFormat="1" ht="55.5" customHeight="1">
      <c r="A1575" s="34"/>
      <c r="B1575" s="35"/>
      <c r="C1575" s="192" t="s">
        <v>1433</v>
      </c>
      <c r="D1575" s="192" t="s">
        <v>187</v>
      </c>
      <c r="E1575" s="193" t="s">
        <v>1434</v>
      </c>
      <c r="F1575" s="194" t="s">
        <v>1435</v>
      </c>
      <c r="G1575" s="195" t="s">
        <v>239</v>
      </c>
      <c r="H1575" s="196">
        <v>2</v>
      </c>
      <c r="I1575" s="197"/>
      <c r="J1575" s="198">
        <f>ROUND(I1575*H1575,2)</f>
        <v>0</v>
      </c>
      <c r="K1575" s="194" t="s">
        <v>649</v>
      </c>
      <c r="L1575" s="39"/>
      <c r="M1575" s="199" t="s">
        <v>1</v>
      </c>
      <c r="N1575" s="200" t="s">
        <v>40</v>
      </c>
      <c r="O1575" s="71"/>
      <c r="P1575" s="201">
        <f>O1575*H1575</f>
        <v>0</v>
      </c>
      <c r="Q1575" s="201">
        <v>0</v>
      </c>
      <c r="R1575" s="201">
        <f>Q1575*H1575</f>
        <v>0</v>
      </c>
      <c r="S1575" s="201">
        <v>0</v>
      </c>
      <c r="T1575" s="202">
        <f>S1575*H1575</f>
        <v>0</v>
      </c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R1575" s="203" t="s">
        <v>382</v>
      </c>
      <c r="AT1575" s="203" t="s">
        <v>187</v>
      </c>
      <c r="AU1575" s="203" t="s">
        <v>185</v>
      </c>
      <c r="AY1575" s="17" t="s">
        <v>184</v>
      </c>
      <c r="BE1575" s="204">
        <f>IF(N1575="základní",J1575,0)</f>
        <v>0</v>
      </c>
      <c r="BF1575" s="204">
        <f>IF(N1575="snížená",J1575,0)</f>
        <v>0</v>
      </c>
      <c r="BG1575" s="204">
        <f>IF(N1575="zákl. přenesená",J1575,0)</f>
        <v>0</v>
      </c>
      <c r="BH1575" s="204">
        <f>IF(N1575="sníž. přenesená",J1575,0)</f>
        <v>0</v>
      </c>
      <c r="BI1575" s="204">
        <f>IF(N1575="nulová",J1575,0)</f>
        <v>0</v>
      </c>
      <c r="BJ1575" s="17" t="s">
        <v>82</v>
      </c>
      <c r="BK1575" s="204">
        <f>ROUND(I1575*H1575,2)</f>
        <v>0</v>
      </c>
      <c r="BL1575" s="17" t="s">
        <v>382</v>
      </c>
      <c r="BM1575" s="203" t="s">
        <v>1436</v>
      </c>
    </row>
    <row r="1576" spans="1:65" s="13" customFormat="1" ht="22.5">
      <c r="B1576" s="205"/>
      <c r="C1576" s="206"/>
      <c r="D1576" s="207" t="s">
        <v>193</v>
      </c>
      <c r="E1576" s="208" t="s">
        <v>1</v>
      </c>
      <c r="F1576" s="209" t="s">
        <v>1408</v>
      </c>
      <c r="G1576" s="206"/>
      <c r="H1576" s="208" t="s">
        <v>1</v>
      </c>
      <c r="I1576" s="210"/>
      <c r="J1576" s="206"/>
      <c r="K1576" s="206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193</v>
      </c>
      <c r="AU1576" s="215" t="s">
        <v>185</v>
      </c>
      <c r="AV1576" s="13" t="s">
        <v>82</v>
      </c>
      <c r="AW1576" s="13" t="s">
        <v>31</v>
      </c>
      <c r="AX1576" s="13" t="s">
        <v>75</v>
      </c>
      <c r="AY1576" s="215" t="s">
        <v>184</v>
      </c>
    </row>
    <row r="1577" spans="1:65" s="13" customFormat="1" ht="11.25">
      <c r="B1577" s="205"/>
      <c r="C1577" s="206"/>
      <c r="D1577" s="207" t="s">
        <v>193</v>
      </c>
      <c r="E1577" s="208" t="s">
        <v>1</v>
      </c>
      <c r="F1577" s="209" t="s">
        <v>195</v>
      </c>
      <c r="G1577" s="206"/>
      <c r="H1577" s="208" t="s">
        <v>1</v>
      </c>
      <c r="I1577" s="210"/>
      <c r="J1577" s="206"/>
      <c r="K1577" s="206"/>
      <c r="L1577" s="211"/>
      <c r="M1577" s="212"/>
      <c r="N1577" s="213"/>
      <c r="O1577" s="213"/>
      <c r="P1577" s="213"/>
      <c r="Q1577" s="213"/>
      <c r="R1577" s="213"/>
      <c r="S1577" s="213"/>
      <c r="T1577" s="214"/>
      <c r="AT1577" s="215" t="s">
        <v>193</v>
      </c>
      <c r="AU1577" s="215" t="s">
        <v>185</v>
      </c>
      <c r="AV1577" s="13" t="s">
        <v>82</v>
      </c>
      <c r="AW1577" s="13" t="s">
        <v>31</v>
      </c>
      <c r="AX1577" s="13" t="s">
        <v>75</v>
      </c>
      <c r="AY1577" s="215" t="s">
        <v>184</v>
      </c>
    </row>
    <row r="1578" spans="1:65" s="13" customFormat="1" ht="11.25">
      <c r="B1578" s="205"/>
      <c r="C1578" s="206"/>
      <c r="D1578" s="207" t="s">
        <v>193</v>
      </c>
      <c r="E1578" s="208" t="s">
        <v>1</v>
      </c>
      <c r="F1578" s="209" t="s">
        <v>1397</v>
      </c>
      <c r="G1578" s="206"/>
      <c r="H1578" s="208" t="s">
        <v>1</v>
      </c>
      <c r="I1578" s="210"/>
      <c r="J1578" s="206"/>
      <c r="K1578" s="206"/>
      <c r="L1578" s="211"/>
      <c r="M1578" s="212"/>
      <c r="N1578" s="213"/>
      <c r="O1578" s="213"/>
      <c r="P1578" s="213"/>
      <c r="Q1578" s="213"/>
      <c r="R1578" s="213"/>
      <c r="S1578" s="213"/>
      <c r="T1578" s="214"/>
      <c r="AT1578" s="215" t="s">
        <v>193</v>
      </c>
      <c r="AU1578" s="215" t="s">
        <v>185</v>
      </c>
      <c r="AV1578" s="13" t="s">
        <v>82</v>
      </c>
      <c r="AW1578" s="13" t="s">
        <v>31</v>
      </c>
      <c r="AX1578" s="13" t="s">
        <v>75</v>
      </c>
      <c r="AY1578" s="215" t="s">
        <v>184</v>
      </c>
    </row>
    <row r="1579" spans="1:65" s="14" customFormat="1" ht="11.25">
      <c r="B1579" s="216"/>
      <c r="C1579" s="217"/>
      <c r="D1579" s="207" t="s">
        <v>193</v>
      </c>
      <c r="E1579" s="218" t="s">
        <v>1</v>
      </c>
      <c r="F1579" s="219" t="s">
        <v>1300</v>
      </c>
      <c r="G1579" s="217"/>
      <c r="H1579" s="220">
        <v>2</v>
      </c>
      <c r="I1579" s="221"/>
      <c r="J1579" s="217"/>
      <c r="K1579" s="217"/>
      <c r="L1579" s="222"/>
      <c r="M1579" s="223"/>
      <c r="N1579" s="224"/>
      <c r="O1579" s="224"/>
      <c r="P1579" s="224"/>
      <c r="Q1579" s="224"/>
      <c r="R1579" s="224"/>
      <c r="S1579" s="224"/>
      <c r="T1579" s="225"/>
      <c r="AT1579" s="226" t="s">
        <v>193</v>
      </c>
      <c r="AU1579" s="226" t="s">
        <v>185</v>
      </c>
      <c r="AV1579" s="14" t="s">
        <v>84</v>
      </c>
      <c r="AW1579" s="14" t="s">
        <v>31</v>
      </c>
      <c r="AX1579" s="14" t="s">
        <v>75</v>
      </c>
      <c r="AY1579" s="226" t="s">
        <v>184</v>
      </c>
    </row>
    <row r="1580" spans="1:65" s="2" customFormat="1" ht="48">
      <c r="A1580" s="34"/>
      <c r="B1580" s="35"/>
      <c r="C1580" s="192" t="s">
        <v>1437</v>
      </c>
      <c r="D1580" s="192" t="s">
        <v>187</v>
      </c>
      <c r="E1580" s="193" t="s">
        <v>1438</v>
      </c>
      <c r="F1580" s="194" t="s">
        <v>1439</v>
      </c>
      <c r="G1580" s="195" t="s">
        <v>239</v>
      </c>
      <c r="H1580" s="196">
        <v>2</v>
      </c>
      <c r="I1580" s="197"/>
      <c r="J1580" s="198">
        <f>ROUND(I1580*H1580,2)</f>
        <v>0</v>
      </c>
      <c r="K1580" s="194" t="s">
        <v>649</v>
      </c>
      <c r="L1580" s="39"/>
      <c r="M1580" s="199" t="s">
        <v>1</v>
      </c>
      <c r="N1580" s="200" t="s">
        <v>40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382</v>
      </c>
      <c r="AT1580" s="203" t="s">
        <v>187</v>
      </c>
      <c r="AU1580" s="203" t="s">
        <v>185</v>
      </c>
      <c r="AY1580" s="17" t="s">
        <v>184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82</v>
      </c>
      <c r="BK1580" s="204">
        <f>ROUND(I1580*H1580,2)</f>
        <v>0</v>
      </c>
      <c r="BL1580" s="17" t="s">
        <v>382</v>
      </c>
      <c r="BM1580" s="203" t="s">
        <v>1440</v>
      </c>
    </row>
    <row r="1581" spans="1:65" s="13" customFormat="1" ht="22.5">
      <c r="B1581" s="205"/>
      <c r="C1581" s="206"/>
      <c r="D1581" s="207" t="s">
        <v>193</v>
      </c>
      <c r="E1581" s="208" t="s">
        <v>1</v>
      </c>
      <c r="F1581" s="209" t="s">
        <v>1408</v>
      </c>
      <c r="G1581" s="206"/>
      <c r="H1581" s="208" t="s">
        <v>1</v>
      </c>
      <c r="I1581" s="210"/>
      <c r="J1581" s="206"/>
      <c r="K1581" s="206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193</v>
      </c>
      <c r="AU1581" s="215" t="s">
        <v>185</v>
      </c>
      <c r="AV1581" s="13" t="s">
        <v>82</v>
      </c>
      <c r="AW1581" s="13" t="s">
        <v>31</v>
      </c>
      <c r="AX1581" s="13" t="s">
        <v>75</v>
      </c>
      <c r="AY1581" s="215" t="s">
        <v>184</v>
      </c>
    </row>
    <row r="1582" spans="1:65" s="13" customFormat="1" ht="11.25">
      <c r="B1582" s="205"/>
      <c r="C1582" s="206"/>
      <c r="D1582" s="207" t="s">
        <v>193</v>
      </c>
      <c r="E1582" s="208" t="s">
        <v>1</v>
      </c>
      <c r="F1582" s="209" t="s">
        <v>195</v>
      </c>
      <c r="G1582" s="206"/>
      <c r="H1582" s="208" t="s">
        <v>1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193</v>
      </c>
      <c r="AU1582" s="215" t="s">
        <v>185</v>
      </c>
      <c r="AV1582" s="13" t="s">
        <v>82</v>
      </c>
      <c r="AW1582" s="13" t="s">
        <v>31</v>
      </c>
      <c r="AX1582" s="13" t="s">
        <v>75</v>
      </c>
      <c r="AY1582" s="215" t="s">
        <v>184</v>
      </c>
    </row>
    <row r="1583" spans="1:65" s="13" customFormat="1" ht="11.25">
      <c r="B1583" s="205"/>
      <c r="C1583" s="206"/>
      <c r="D1583" s="207" t="s">
        <v>193</v>
      </c>
      <c r="E1583" s="208" t="s">
        <v>1</v>
      </c>
      <c r="F1583" s="209" t="s">
        <v>1397</v>
      </c>
      <c r="G1583" s="206"/>
      <c r="H1583" s="208" t="s">
        <v>1</v>
      </c>
      <c r="I1583" s="210"/>
      <c r="J1583" s="206"/>
      <c r="K1583" s="206"/>
      <c r="L1583" s="211"/>
      <c r="M1583" s="212"/>
      <c r="N1583" s="213"/>
      <c r="O1583" s="213"/>
      <c r="P1583" s="213"/>
      <c r="Q1583" s="213"/>
      <c r="R1583" s="213"/>
      <c r="S1583" s="213"/>
      <c r="T1583" s="214"/>
      <c r="AT1583" s="215" t="s">
        <v>193</v>
      </c>
      <c r="AU1583" s="215" t="s">
        <v>185</v>
      </c>
      <c r="AV1583" s="13" t="s">
        <v>82</v>
      </c>
      <c r="AW1583" s="13" t="s">
        <v>31</v>
      </c>
      <c r="AX1583" s="13" t="s">
        <v>75</v>
      </c>
      <c r="AY1583" s="215" t="s">
        <v>184</v>
      </c>
    </row>
    <row r="1584" spans="1:65" s="14" customFormat="1" ht="11.25">
      <c r="B1584" s="216"/>
      <c r="C1584" s="217"/>
      <c r="D1584" s="207" t="s">
        <v>193</v>
      </c>
      <c r="E1584" s="218" t="s">
        <v>1</v>
      </c>
      <c r="F1584" s="219" t="s">
        <v>1300</v>
      </c>
      <c r="G1584" s="217"/>
      <c r="H1584" s="220">
        <v>2</v>
      </c>
      <c r="I1584" s="221"/>
      <c r="J1584" s="217"/>
      <c r="K1584" s="217"/>
      <c r="L1584" s="222"/>
      <c r="M1584" s="223"/>
      <c r="N1584" s="224"/>
      <c r="O1584" s="224"/>
      <c r="P1584" s="224"/>
      <c r="Q1584" s="224"/>
      <c r="R1584" s="224"/>
      <c r="S1584" s="224"/>
      <c r="T1584" s="225"/>
      <c r="AT1584" s="226" t="s">
        <v>193</v>
      </c>
      <c r="AU1584" s="226" t="s">
        <v>185</v>
      </c>
      <c r="AV1584" s="14" t="s">
        <v>84</v>
      </c>
      <c r="AW1584" s="14" t="s">
        <v>31</v>
      </c>
      <c r="AX1584" s="14" t="s">
        <v>75</v>
      </c>
      <c r="AY1584" s="226" t="s">
        <v>184</v>
      </c>
    </row>
    <row r="1585" spans="1:65" s="12" customFormat="1" ht="20.85" customHeight="1">
      <c r="B1585" s="176"/>
      <c r="C1585" s="177"/>
      <c r="D1585" s="178" t="s">
        <v>74</v>
      </c>
      <c r="E1585" s="190" t="s">
        <v>1441</v>
      </c>
      <c r="F1585" s="190" t="s">
        <v>1442</v>
      </c>
      <c r="G1585" s="177"/>
      <c r="H1585" s="177"/>
      <c r="I1585" s="180"/>
      <c r="J1585" s="191">
        <f>BK1585</f>
        <v>0</v>
      </c>
      <c r="K1585" s="177"/>
      <c r="L1585" s="182"/>
      <c r="M1585" s="183"/>
      <c r="N1585" s="184"/>
      <c r="O1585" s="184"/>
      <c r="P1585" s="185">
        <f>SUM(P1586:P1763)</f>
        <v>0</v>
      </c>
      <c r="Q1585" s="184"/>
      <c r="R1585" s="185">
        <f>SUM(R1586:R1763)</f>
        <v>0.17767499999999997</v>
      </c>
      <c r="S1585" s="184"/>
      <c r="T1585" s="186">
        <f>SUM(T1586:T1763)</f>
        <v>0</v>
      </c>
      <c r="AR1585" s="187" t="s">
        <v>84</v>
      </c>
      <c r="AT1585" s="188" t="s">
        <v>74</v>
      </c>
      <c r="AU1585" s="188" t="s">
        <v>84</v>
      </c>
      <c r="AY1585" s="187" t="s">
        <v>184</v>
      </c>
      <c r="BK1585" s="189">
        <f>SUM(BK1586:BK1763)</f>
        <v>0</v>
      </c>
    </row>
    <row r="1586" spans="1:65" s="2" customFormat="1" ht="33" customHeight="1">
      <c r="A1586" s="34"/>
      <c r="B1586" s="35"/>
      <c r="C1586" s="192" t="s">
        <v>1443</v>
      </c>
      <c r="D1586" s="192" t="s">
        <v>187</v>
      </c>
      <c r="E1586" s="193" t="s">
        <v>1444</v>
      </c>
      <c r="F1586" s="194" t="s">
        <v>1445</v>
      </c>
      <c r="G1586" s="195" t="s">
        <v>1446</v>
      </c>
      <c r="H1586" s="196">
        <v>1</v>
      </c>
      <c r="I1586" s="197"/>
      <c r="J1586" s="198">
        <f>ROUND(I1586*H1586,2)</f>
        <v>0</v>
      </c>
      <c r="K1586" s="194" t="s">
        <v>1</v>
      </c>
      <c r="L1586" s="39"/>
      <c r="M1586" s="199" t="s">
        <v>1</v>
      </c>
      <c r="N1586" s="200" t="s">
        <v>40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382</v>
      </c>
      <c r="AT1586" s="203" t="s">
        <v>187</v>
      </c>
      <c r="AU1586" s="203" t="s">
        <v>185</v>
      </c>
      <c r="AY1586" s="17" t="s">
        <v>184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82</v>
      </c>
      <c r="BK1586" s="204">
        <f>ROUND(I1586*H1586,2)</f>
        <v>0</v>
      </c>
      <c r="BL1586" s="17" t="s">
        <v>382</v>
      </c>
      <c r="BM1586" s="203" t="s">
        <v>1447</v>
      </c>
    </row>
    <row r="1587" spans="1:65" s="13" customFormat="1" ht="22.5">
      <c r="B1587" s="205"/>
      <c r="C1587" s="206"/>
      <c r="D1587" s="207" t="s">
        <v>193</v>
      </c>
      <c r="E1587" s="208" t="s">
        <v>1</v>
      </c>
      <c r="F1587" s="209" t="s">
        <v>1448</v>
      </c>
      <c r="G1587" s="206"/>
      <c r="H1587" s="208" t="s">
        <v>1</v>
      </c>
      <c r="I1587" s="210"/>
      <c r="J1587" s="206"/>
      <c r="K1587" s="206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193</v>
      </c>
      <c r="AU1587" s="215" t="s">
        <v>185</v>
      </c>
      <c r="AV1587" s="13" t="s">
        <v>82</v>
      </c>
      <c r="AW1587" s="13" t="s">
        <v>31</v>
      </c>
      <c r="AX1587" s="13" t="s">
        <v>75</v>
      </c>
      <c r="AY1587" s="215" t="s">
        <v>184</v>
      </c>
    </row>
    <row r="1588" spans="1:65" s="13" customFormat="1" ht="11.25">
      <c r="B1588" s="205"/>
      <c r="C1588" s="206"/>
      <c r="D1588" s="207" t="s">
        <v>193</v>
      </c>
      <c r="E1588" s="208" t="s">
        <v>1</v>
      </c>
      <c r="F1588" s="209" t="s">
        <v>195</v>
      </c>
      <c r="G1588" s="206"/>
      <c r="H1588" s="208" t="s">
        <v>1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193</v>
      </c>
      <c r="AU1588" s="215" t="s">
        <v>185</v>
      </c>
      <c r="AV1588" s="13" t="s">
        <v>82</v>
      </c>
      <c r="AW1588" s="13" t="s">
        <v>31</v>
      </c>
      <c r="AX1588" s="13" t="s">
        <v>75</v>
      </c>
      <c r="AY1588" s="215" t="s">
        <v>184</v>
      </c>
    </row>
    <row r="1589" spans="1:65" s="13" customFormat="1" ht="11.25">
      <c r="B1589" s="205"/>
      <c r="C1589" s="206"/>
      <c r="D1589" s="207" t="s">
        <v>193</v>
      </c>
      <c r="E1589" s="208" t="s">
        <v>1</v>
      </c>
      <c r="F1589" s="209" t="s">
        <v>1449</v>
      </c>
      <c r="G1589" s="206"/>
      <c r="H1589" s="208" t="s">
        <v>1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193</v>
      </c>
      <c r="AU1589" s="215" t="s">
        <v>185</v>
      </c>
      <c r="AV1589" s="13" t="s">
        <v>82</v>
      </c>
      <c r="AW1589" s="13" t="s">
        <v>31</v>
      </c>
      <c r="AX1589" s="13" t="s">
        <v>75</v>
      </c>
      <c r="AY1589" s="215" t="s">
        <v>184</v>
      </c>
    </row>
    <row r="1590" spans="1:65" s="14" customFormat="1" ht="11.25">
      <c r="B1590" s="216"/>
      <c r="C1590" s="217"/>
      <c r="D1590" s="207" t="s">
        <v>193</v>
      </c>
      <c r="E1590" s="218" t="s">
        <v>1</v>
      </c>
      <c r="F1590" s="219" t="s">
        <v>82</v>
      </c>
      <c r="G1590" s="217"/>
      <c r="H1590" s="220">
        <v>1</v>
      </c>
      <c r="I1590" s="221"/>
      <c r="J1590" s="217"/>
      <c r="K1590" s="217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193</v>
      </c>
      <c r="AU1590" s="226" t="s">
        <v>185</v>
      </c>
      <c r="AV1590" s="14" t="s">
        <v>84</v>
      </c>
      <c r="AW1590" s="14" t="s">
        <v>31</v>
      </c>
      <c r="AX1590" s="14" t="s">
        <v>75</v>
      </c>
      <c r="AY1590" s="226" t="s">
        <v>184</v>
      </c>
    </row>
    <row r="1591" spans="1:65" s="2" customFormat="1" ht="44.25" customHeight="1">
      <c r="A1591" s="34"/>
      <c r="B1591" s="35"/>
      <c r="C1591" s="192" t="s">
        <v>1450</v>
      </c>
      <c r="D1591" s="192" t="s">
        <v>187</v>
      </c>
      <c r="E1591" s="193" t="s">
        <v>1451</v>
      </c>
      <c r="F1591" s="194" t="s">
        <v>1452</v>
      </c>
      <c r="G1591" s="195" t="s">
        <v>239</v>
      </c>
      <c r="H1591" s="196">
        <v>1</v>
      </c>
      <c r="I1591" s="197"/>
      <c r="J1591" s="198">
        <f>ROUND(I1591*H1591,2)</f>
        <v>0</v>
      </c>
      <c r="K1591" s="194" t="s">
        <v>649</v>
      </c>
      <c r="L1591" s="39"/>
      <c r="M1591" s="199" t="s">
        <v>1</v>
      </c>
      <c r="N1591" s="200" t="s">
        <v>40</v>
      </c>
      <c r="O1591" s="71"/>
      <c r="P1591" s="201">
        <f>O1591*H1591</f>
        <v>0</v>
      </c>
      <c r="Q1591" s="201">
        <v>0</v>
      </c>
      <c r="R1591" s="201">
        <f>Q1591*H1591</f>
        <v>0</v>
      </c>
      <c r="S1591" s="201">
        <v>0</v>
      </c>
      <c r="T1591" s="202">
        <f>S1591*H1591</f>
        <v>0</v>
      </c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R1591" s="203" t="s">
        <v>382</v>
      </c>
      <c r="AT1591" s="203" t="s">
        <v>187</v>
      </c>
      <c r="AU1591" s="203" t="s">
        <v>185</v>
      </c>
      <c r="AY1591" s="17" t="s">
        <v>184</v>
      </c>
      <c r="BE1591" s="204">
        <f>IF(N1591="základní",J1591,0)</f>
        <v>0</v>
      </c>
      <c r="BF1591" s="204">
        <f>IF(N1591="snížená",J1591,0)</f>
        <v>0</v>
      </c>
      <c r="BG1591" s="204">
        <f>IF(N1591="zákl. přenesená",J1591,0)</f>
        <v>0</v>
      </c>
      <c r="BH1591" s="204">
        <f>IF(N1591="sníž. přenesená",J1591,0)</f>
        <v>0</v>
      </c>
      <c r="BI1591" s="204">
        <f>IF(N1591="nulová",J1591,0)</f>
        <v>0</v>
      </c>
      <c r="BJ1591" s="17" t="s">
        <v>82</v>
      </c>
      <c r="BK1591" s="204">
        <f>ROUND(I1591*H1591,2)</f>
        <v>0</v>
      </c>
      <c r="BL1591" s="17" t="s">
        <v>382</v>
      </c>
      <c r="BM1591" s="203" t="s">
        <v>1453</v>
      </c>
    </row>
    <row r="1592" spans="1:65" s="13" customFormat="1" ht="22.5">
      <c r="B1592" s="205"/>
      <c r="C1592" s="206"/>
      <c r="D1592" s="207" t="s">
        <v>193</v>
      </c>
      <c r="E1592" s="208" t="s">
        <v>1</v>
      </c>
      <c r="F1592" s="209" t="s">
        <v>1448</v>
      </c>
      <c r="G1592" s="206"/>
      <c r="H1592" s="208" t="s">
        <v>1</v>
      </c>
      <c r="I1592" s="210"/>
      <c r="J1592" s="206"/>
      <c r="K1592" s="206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193</v>
      </c>
      <c r="AU1592" s="215" t="s">
        <v>185</v>
      </c>
      <c r="AV1592" s="13" t="s">
        <v>82</v>
      </c>
      <c r="AW1592" s="13" t="s">
        <v>31</v>
      </c>
      <c r="AX1592" s="13" t="s">
        <v>75</v>
      </c>
      <c r="AY1592" s="215" t="s">
        <v>184</v>
      </c>
    </row>
    <row r="1593" spans="1:65" s="13" customFormat="1" ht="11.25">
      <c r="B1593" s="205"/>
      <c r="C1593" s="206"/>
      <c r="D1593" s="207" t="s">
        <v>193</v>
      </c>
      <c r="E1593" s="208" t="s">
        <v>1</v>
      </c>
      <c r="F1593" s="209" t="s">
        <v>195</v>
      </c>
      <c r="G1593" s="206"/>
      <c r="H1593" s="208" t="s">
        <v>1</v>
      </c>
      <c r="I1593" s="210"/>
      <c r="J1593" s="206"/>
      <c r="K1593" s="206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193</v>
      </c>
      <c r="AU1593" s="215" t="s">
        <v>185</v>
      </c>
      <c r="AV1593" s="13" t="s">
        <v>82</v>
      </c>
      <c r="AW1593" s="13" t="s">
        <v>31</v>
      </c>
      <c r="AX1593" s="13" t="s">
        <v>75</v>
      </c>
      <c r="AY1593" s="215" t="s">
        <v>184</v>
      </c>
    </row>
    <row r="1594" spans="1:65" s="13" customFormat="1" ht="11.25">
      <c r="B1594" s="205"/>
      <c r="C1594" s="206"/>
      <c r="D1594" s="207" t="s">
        <v>193</v>
      </c>
      <c r="E1594" s="208" t="s">
        <v>1</v>
      </c>
      <c r="F1594" s="209" t="s">
        <v>1449</v>
      </c>
      <c r="G1594" s="206"/>
      <c r="H1594" s="208" t="s">
        <v>1</v>
      </c>
      <c r="I1594" s="210"/>
      <c r="J1594" s="206"/>
      <c r="K1594" s="206"/>
      <c r="L1594" s="211"/>
      <c r="M1594" s="212"/>
      <c r="N1594" s="213"/>
      <c r="O1594" s="213"/>
      <c r="P1594" s="213"/>
      <c r="Q1594" s="213"/>
      <c r="R1594" s="213"/>
      <c r="S1594" s="213"/>
      <c r="T1594" s="214"/>
      <c r="AT1594" s="215" t="s">
        <v>193</v>
      </c>
      <c r="AU1594" s="215" t="s">
        <v>185</v>
      </c>
      <c r="AV1594" s="13" t="s">
        <v>82</v>
      </c>
      <c r="AW1594" s="13" t="s">
        <v>31</v>
      </c>
      <c r="AX1594" s="13" t="s">
        <v>75</v>
      </c>
      <c r="AY1594" s="215" t="s">
        <v>184</v>
      </c>
    </row>
    <row r="1595" spans="1:65" s="14" customFormat="1" ht="11.25">
      <c r="B1595" s="216"/>
      <c r="C1595" s="217"/>
      <c r="D1595" s="207" t="s">
        <v>193</v>
      </c>
      <c r="E1595" s="218" t="s">
        <v>1</v>
      </c>
      <c r="F1595" s="219" t="s">
        <v>82</v>
      </c>
      <c r="G1595" s="217"/>
      <c r="H1595" s="220">
        <v>1</v>
      </c>
      <c r="I1595" s="221"/>
      <c r="J1595" s="217"/>
      <c r="K1595" s="217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193</v>
      </c>
      <c r="AU1595" s="226" t="s">
        <v>185</v>
      </c>
      <c r="AV1595" s="14" t="s">
        <v>84</v>
      </c>
      <c r="AW1595" s="14" t="s">
        <v>31</v>
      </c>
      <c r="AX1595" s="14" t="s">
        <v>75</v>
      </c>
      <c r="AY1595" s="226" t="s">
        <v>184</v>
      </c>
    </row>
    <row r="1596" spans="1:65" s="2" customFormat="1" ht="44.25" customHeight="1">
      <c r="A1596" s="34"/>
      <c r="B1596" s="35"/>
      <c r="C1596" s="192" t="s">
        <v>1454</v>
      </c>
      <c r="D1596" s="192" t="s">
        <v>187</v>
      </c>
      <c r="E1596" s="193" t="s">
        <v>1455</v>
      </c>
      <c r="F1596" s="194" t="s">
        <v>1456</v>
      </c>
      <c r="G1596" s="195" t="s">
        <v>239</v>
      </c>
      <c r="H1596" s="196">
        <v>1</v>
      </c>
      <c r="I1596" s="197"/>
      <c r="J1596" s="198">
        <f>ROUND(I1596*H1596,2)</f>
        <v>0</v>
      </c>
      <c r="K1596" s="194" t="s">
        <v>649</v>
      </c>
      <c r="L1596" s="39"/>
      <c r="M1596" s="199" t="s">
        <v>1</v>
      </c>
      <c r="N1596" s="200" t="s">
        <v>40</v>
      </c>
      <c r="O1596" s="71"/>
      <c r="P1596" s="201">
        <f>O1596*H1596</f>
        <v>0</v>
      </c>
      <c r="Q1596" s="201">
        <v>0</v>
      </c>
      <c r="R1596" s="201">
        <f>Q1596*H1596</f>
        <v>0</v>
      </c>
      <c r="S1596" s="201">
        <v>0</v>
      </c>
      <c r="T1596" s="202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203" t="s">
        <v>382</v>
      </c>
      <c r="AT1596" s="203" t="s">
        <v>187</v>
      </c>
      <c r="AU1596" s="203" t="s">
        <v>185</v>
      </c>
      <c r="AY1596" s="17" t="s">
        <v>184</v>
      </c>
      <c r="BE1596" s="204">
        <f>IF(N1596="základní",J1596,0)</f>
        <v>0</v>
      </c>
      <c r="BF1596" s="204">
        <f>IF(N1596="snížená",J1596,0)</f>
        <v>0</v>
      </c>
      <c r="BG1596" s="204">
        <f>IF(N1596="zákl. přenesená",J1596,0)</f>
        <v>0</v>
      </c>
      <c r="BH1596" s="204">
        <f>IF(N1596="sníž. přenesená",J1596,0)</f>
        <v>0</v>
      </c>
      <c r="BI1596" s="204">
        <f>IF(N1596="nulová",J1596,0)</f>
        <v>0</v>
      </c>
      <c r="BJ1596" s="17" t="s">
        <v>82</v>
      </c>
      <c r="BK1596" s="204">
        <f>ROUND(I1596*H1596,2)</f>
        <v>0</v>
      </c>
      <c r="BL1596" s="17" t="s">
        <v>382</v>
      </c>
      <c r="BM1596" s="203" t="s">
        <v>1457</v>
      </c>
    </row>
    <row r="1597" spans="1:65" s="13" customFormat="1" ht="22.5">
      <c r="B1597" s="205"/>
      <c r="C1597" s="206"/>
      <c r="D1597" s="207" t="s">
        <v>193</v>
      </c>
      <c r="E1597" s="208" t="s">
        <v>1</v>
      </c>
      <c r="F1597" s="209" t="s">
        <v>1448</v>
      </c>
      <c r="G1597" s="206"/>
      <c r="H1597" s="208" t="s">
        <v>1</v>
      </c>
      <c r="I1597" s="210"/>
      <c r="J1597" s="206"/>
      <c r="K1597" s="206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193</v>
      </c>
      <c r="AU1597" s="215" t="s">
        <v>185</v>
      </c>
      <c r="AV1597" s="13" t="s">
        <v>82</v>
      </c>
      <c r="AW1597" s="13" t="s">
        <v>31</v>
      </c>
      <c r="AX1597" s="13" t="s">
        <v>75</v>
      </c>
      <c r="AY1597" s="215" t="s">
        <v>184</v>
      </c>
    </row>
    <row r="1598" spans="1:65" s="13" customFormat="1" ht="11.25">
      <c r="B1598" s="205"/>
      <c r="C1598" s="206"/>
      <c r="D1598" s="207" t="s">
        <v>193</v>
      </c>
      <c r="E1598" s="208" t="s">
        <v>1</v>
      </c>
      <c r="F1598" s="209" t="s">
        <v>195</v>
      </c>
      <c r="G1598" s="206"/>
      <c r="H1598" s="208" t="s">
        <v>1</v>
      </c>
      <c r="I1598" s="210"/>
      <c r="J1598" s="206"/>
      <c r="K1598" s="206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193</v>
      </c>
      <c r="AU1598" s="215" t="s">
        <v>185</v>
      </c>
      <c r="AV1598" s="13" t="s">
        <v>82</v>
      </c>
      <c r="AW1598" s="13" t="s">
        <v>31</v>
      </c>
      <c r="AX1598" s="13" t="s">
        <v>75</v>
      </c>
      <c r="AY1598" s="215" t="s">
        <v>184</v>
      </c>
    </row>
    <row r="1599" spans="1:65" s="13" customFormat="1" ht="11.25">
      <c r="B1599" s="205"/>
      <c r="C1599" s="206"/>
      <c r="D1599" s="207" t="s">
        <v>193</v>
      </c>
      <c r="E1599" s="208" t="s">
        <v>1</v>
      </c>
      <c r="F1599" s="209" t="s">
        <v>1449</v>
      </c>
      <c r="G1599" s="206"/>
      <c r="H1599" s="208" t="s">
        <v>1</v>
      </c>
      <c r="I1599" s="210"/>
      <c r="J1599" s="206"/>
      <c r="K1599" s="206"/>
      <c r="L1599" s="211"/>
      <c r="M1599" s="212"/>
      <c r="N1599" s="213"/>
      <c r="O1599" s="213"/>
      <c r="P1599" s="213"/>
      <c r="Q1599" s="213"/>
      <c r="R1599" s="213"/>
      <c r="S1599" s="213"/>
      <c r="T1599" s="214"/>
      <c r="AT1599" s="215" t="s">
        <v>193</v>
      </c>
      <c r="AU1599" s="215" t="s">
        <v>185</v>
      </c>
      <c r="AV1599" s="13" t="s">
        <v>82</v>
      </c>
      <c r="AW1599" s="13" t="s">
        <v>31</v>
      </c>
      <c r="AX1599" s="13" t="s">
        <v>75</v>
      </c>
      <c r="AY1599" s="215" t="s">
        <v>184</v>
      </c>
    </row>
    <row r="1600" spans="1:65" s="14" customFormat="1" ht="11.25">
      <c r="B1600" s="216"/>
      <c r="C1600" s="217"/>
      <c r="D1600" s="207" t="s">
        <v>193</v>
      </c>
      <c r="E1600" s="218" t="s">
        <v>1</v>
      </c>
      <c r="F1600" s="219" t="s">
        <v>82</v>
      </c>
      <c r="G1600" s="217"/>
      <c r="H1600" s="220">
        <v>1</v>
      </c>
      <c r="I1600" s="221"/>
      <c r="J1600" s="217"/>
      <c r="K1600" s="217"/>
      <c r="L1600" s="222"/>
      <c r="M1600" s="223"/>
      <c r="N1600" s="224"/>
      <c r="O1600" s="224"/>
      <c r="P1600" s="224"/>
      <c r="Q1600" s="224"/>
      <c r="R1600" s="224"/>
      <c r="S1600" s="224"/>
      <c r="T1600" s="225"/>
      <c r="AT1600" s="226" t="s">
        <v>193</v>
      </c>
      <c r="AU1600" s="226" t="s">
        <v>185</v>
      </c>
      <c r="AV1600" s="14" t="s">
        <v>84</v>
      </c>
      <c r="AW1600" s="14" t="s">
        <v>31</v>
      </c>
      <c r="AX1600" s="14" t="s">
        <v>75</v>
      </c>
      <c r="AY1600" s="226" t="s">
        <v>184</v>
      </c>
    </row>
    <row r="1601" spans="1:65" s="2" customFormat="1" ht="44.25" customHeight="1">
      <c r="A1601" s="34"/>
      <c r="B1601" s="35"/>
      <c r="C1601" s="192" t="s">
        <v>1458</v>
      </c>
      <c r="D1601" s="192" t="s">
        <v>187</v>
      </c>
      <c r="E1601" s="193" t="s">
        <v>1459</v>
      </c>
      <c r="F1601" s="194" t="s">
        <v>1460</v>
      </c>
      <c r="G1601" s="195" t="s">
        <v>239</v>
      </c>
      <c r="H1601" s="196">
        <v>1</v>
      </c>
      <c r="I1601" s="197"/>
      <c r="J1601" s="198">
        <f>ROUND(I1601*H1601,2)</f>
        <v>0</v>
      </c>
      <c r="K1601" s="194" t="s">
        <v>649</v>
      </c>
      <c r="L1601" s="39"/>
      <c r="M1601" s="199" t="s">
        <v>1</v>
      </c>
      <c r="N1601" s="200" t="s">
        <v>40</v>
      </c>
      <c r="O1601" s="71"/>
      <c r="P1601" s="201">
        <f>O1601*H1601</f>
        <v>0</v>
      </c>
      <c r="Q1601" s="201">
        <v>0</v>
      </c>
      <c r="R1601" s="201">
        <f>Q1601*H1601</f>
        <v>0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382</v>
      </c>
      <c r="AT1601" s="203" t="s">
        <v>187</v>
      </c>
      <c r="AU1601" s="203" t="s">
        <v>185</v>
      </c>
      <c r="AY1601" s="17" t="s">
        <v>184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82</v>
      </c>
      <c r="BK1601" s="204">
        <f>ROUND(I1601*H1601,2)</f>
        <v>0</v>
      </c>
      <c r="BL1601" s="17" t="s">
        <v>382</v>
      </c>
      <c r="BM1601" s="203" t="s">
        <v>1461</v>
      </c>
    </row>
    <row r="1602" spans="1:65" s="13" customFormat="1" ht="22.5">
      <c r="B1602" s="205"/>
      <c r="C1602" s="206"/>
      <c r="D1602" s="207" t="s">
        <v>193</v>
      </c>
      <c r="E1602" s="208" t="s">
        <v>1</v>
      </c>
      <c r="F1602" s="209" t="s">
        <v>1448</v>
      </c>
      <c r="G1602" s="206"/>
      <c r="H1602" s="208" t="s">
        <v>1</v>
      </c>
      <c r="I1602" s="210"/>
      <c r="J1602" s="206"/>
      <c r="K1602" s="206"/>
      <c r="L1602" s="211"/>
      <c r="M1602" s="212"/>
      <c r="N1602" s="213"/>
      <c r="O1602" s="213"/>
      <c r="P1602" s="213"/>
      <c r="Q1602" s="213"/>
      <c r="R1602" s="213"/>
      <c r="S1602" s="213"/>
      <c r="T1602" s="214"/>
      <c r="AT1602" s="215" t="s">
        <v>193</v>
      </c>
      <c r="AU1602" s="215" t="s">
        <v>185</v>
      </c>
      <c r="AV1602" s="13" t="s">
        <v>82</v>
      </c>
      <c r="AW1602" s="13" t="s">
        <v>31</v>
      </c>
      <c r="AX1602" s="13" t="s">
        <v>75</v>
      </c>
      <c r="AY1602" s="215" t="s">
        <v>184</v>
      </c>
    </row>
    <row r="1603" spans="1:65" s="13" customFormat="1" ht="11.25">
      <c r="B1603" s="205"/>
      <c r="C1603" s="206"/>
      <c r="D1603" s="207" t="s">
        <v>193</v>
      </c>
      <c r="E1603" s="208" t="s">
        <v>1</v>
      </c>
      <c r="F1603" s="209" t="s">
        <v>195</v>
      </c>
      <c r="G1603" s="206"/>
      <c r="H1603" s="208" t="s">
        <v>1</v>
      </c>
      <c r="I1603" s="210"/>
      <c r="J1603" s="206"/>
      <c r="K1603" s="206"/>
      <c r="L1603" s="211"/>
      <c r="M1603" s="212"/>
      <c r="N1603" s="213"/>
      <c r="O1603" s="213"/>
      <c r="P1603" s="213"/>
      <c r="Q1603" s="213"/>
      <c r="R1603" s="213"/>
      <c r="S1603" s="213"/>
      <c r="T1603" s="214"/>
      <c r="AT1603" s="215" t="s">
        <v>193</v>
      </c>
      <c r="AU1603" s="215" t="s">
        <v>185</v>
      </c>
      <c r="AV1603" s="13" t="s">
        <v>82</v>
      </c>
      <c r="AW1603" s="13" t="s">
        <v>31</v>
      </c>
      <c r="AX1603" s="13" t="s">
        <v>75</v>
      </c>
      <c r="AY1603" s="215" t="s">
        <v>184</v>
      </c>
    </row>
    <row r="1604" spans="1:65" s="13" customFormat="1" ht="11.25">
      <c r="B1604" s="205"/>
      <c r="C1604" s="206"/>
      <c r="D1604" s="207" t="s">
        <v>193</v>
      </c>
      <c r="E1604" s="208" t="s">
        <v>1</v>
      </c>
      <c r="F1604" s="209" t="s">
        <v>1449</v>
      </c>
      <c r="G1604" s="206"/>
      <c r="H1604" s="208" t="s">
        <v>1</v>
      </c>
      <c r="I1604" s="210"/>
      <c r="J1604" s="206"/>
      <c r="K1604" s="206"/>
      <c r="L1604" s="211"/>
      <c r="M1604" s="212"/>
      <c r="N1604" s="213"/>
      <c r="O1604" s="213"/>
      <c r="P1604" s="213"/>
      <c r="Q1604" s="213"/>
      <c r="R1604" s="213"/>
      <c r="S1604" s="213"/>
      <c r="T1604" s="214"/>
      <c r="AT1604" s="215" t="s">
        <v>193</v>
      </c>
      <c r="AU1604" s="215" t="s">
        <v>185</v>
      </c>
      <c r="AV1604" s="13" t="s">
        <v>82</v>
      </c>
      <c r="AW1604" s="13" t="s">
        <v>31</v>
      </c>
      <c r="AX1604" s="13" t="s">
        <v>75</v>
      </c>
      <c r="AY1604" s="215" t="s">
        <v>184</v>
      </c>
    </row>
    <row r="1605" spans="1:65" s="14" customFormat="1" ht="11.25">
      <c r="B1605" s="216"/>
      <c r="C1605" s="217"/>
      <c r="D1605" s="207" t="s">
        <v>193</v>
      </c>
      <c r="E1605" s="218" t="s">
        <v>1</v>
      </c>
      <c r="F1605" s="219" t="s">
        <v>82</v>
      </c>
      <c r="G1605" s="217"/>
      <c r="H1605" s="220">
        <v>1</v>
      </c>
      <c r="I1605" s="221"/>
      <c r="J1605" s="217"/>
      <c r="K1605" s="217"/>
      <c r="L1605" s="222"/>
      <c r="M1605" s="223"/>
      <c r="N1605" s="224"/>
      <c r="O1605" s="224"/>
      <c r="P1605" s="224"/>
      <c r="Q1605" s="224"/>
      <c r="R1605" s="224"/>
      <c r="S1605" s="224"/>
      <c r="T1605" s="225"/>
      <c r="AT1605" s="226" t="s">
        <v>193</v>
      </c>
      <c r="AU1605" s="226" t="s">
        <v>185</v>
      </c>
      <c r="AV1605" s="14" t="s">
        <v>84</v>
      </c>
      <c r="AW1605" s="14" t="s">
        <v>31</v>
      </c>
      <c r="AX1605" s="14" t="s">
        <v>75</v>
      </c>
      <c r="AY1605" s="226" t="s">
        <v>184</v>
      </c>
    </row>
    <row r="1606" spans="1:65" s="2" customFormat="1" ht="44.25" customHeight="1">
      <c r="A1606" s="34"/>
      <c r="B1606" s="35"/>
      <c r="C1606" s="192" t="s">
        <v>1462</v>
      </c>
      <c r="D1606" s="192" t="s">
        <v>187</v>
      </c>
      <c r="E1606" s="193" t="s">
        <v>1463</v>
      </c>
      <c r="F1606" s="194" t="s">
        <v>1464</v>
      </c>
      <c r="G1606" s="195" t="s">
        <v>239</v>
      </c>
      <c r="H1606" s="196">
        <v>1</v>
      </c>
      <c r="I1606" s="197"/>
      <c r="J1606" s="198">
        <f>ROUND(I1606*H1606,2)</f>
        <v>0</v>
      </c>
      <c r="K1606" s="194" t="s">
        <v>649</v>
      </c>
      <c r="L1606" s="39"/>
      <c r="M1606" s="199" t="s">
        <v>1</v>
      </c>
      <c r="N1606" s="200" t="s">
        <v>40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382</v>
      </c>
      <c r="AT1606" s="203" t="s">
        <v>187</v>
      </c>
      <c r="AU1606" s="203" t="s">
        <v>185</v>
      </c>
      <c r="AY1606" s="17" t="s">
        <v>184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82</v>
      </c>
      <c r="BK1606" s="204">
        <f>ROUND(I1606*H1606,2)</f>
        <v>0</v>
      </c>
      <c r="BL1606" s="17" t="s">
        <v>382</v>
      </c>
      <c r="BM1606" s="203" t="s">
        <v>1465</v>
      </c>
    </row>
    <row r="1607" spans="1:65" s="13" customFormat="1" ht="22.5">
      <c r="B1607" s="205"/>
      <c r="C1607" s="206"/>
      <c r="D1607" s="207" t="s">
        <v>193</v>
      </c>
      <c r="E1607" s="208" t="s">
        <v>1</v>
      </c>
      <c r="F1607" s="209" t="s">
        <v>1448</v>
      </c>
      <c r="G1607" s="206"/>
      <c r="H1607" s="208" t="s">
        <v>1</v>
      </c>
      <c r="I1607" s="210"/>
      <c r="J1607" s="206"/>
      <c r="K1607" s="206"/>
      <c r="L1607" s="211"/>
      <c r="M1607" s="212"/>
      <c r="N1607" s="213"/>
      <c r="O1607" s="213"/>
      <c r="P1607" s="213"/>
      <c r="Q1607" s="213"/>
      <c r="R1607" s="213"/>
      <c r="S1607" s="213"/>
      <c r="T1607" s="214"/>
      <c r="AT1607" s="215" t="s">
        <v>193</v>
      </c>
      <c r="AU1607" s="215" t="s">
        <v>185</v>
      </c>
      <c r="AV1607" s="13" t="s">
        <v>82</v>
      </c>
      <c r="AW1607" s="13" t="s">
        <v>31</v>
      </c>
      <c r="AX1607" s="13" t="s">
        <v>75</v>
      </c>
      <c r="AY1607" s="215" t="s">
        <v>184</v>
      </c>
    </row>
    <row r="1608" spans="1:65" s="13" customFormat="1" ht="11.25">
      <c r="B1608" s="205"/>
      <c r="C1608" s="206"/>
      <c r="D1608" s="207" t="s">
        <v>193</v>
      </c>
      <c r="E1608" s="208" t="s">
        <v>1</v>
      </c>
      <c r="F1608" s="209" t="s">
        <v>195</v>
      </c>
      <c r="G1608" s="206"/>
      <c r="H1608" s="208" t="s">
        <v>1</v>
      </c>
      <c r="I1608" s="210"/>
      <c r="J1608" s="206"/>
      <c r="K1608" s="206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193</v>
      </c>
      <c r="AU1608" s="215" t="s">
        <v>185</v>
      </c>
      <c r="AV1608" s="13" t="s">
        <v>82</v>
      </c>
      <c r="AW1608" s="13" t="s">
        <v>31</v>
      </c>
      <c r="AX1608" s="13" t="s">
        <v>75</v>
      </c>
      <c r="AY1608" s="215" t="s">
        <v>184</v>
      </c>
    </row>
    <row r="1609" spans="1:65" s="13" customFormat="1" ht="11.25">
      <c r="B1609" s="205"/>
      <c r="C1609" s="206"/>
      <c r="D1609" s="207" t="s">
        <v>193</v>
      </c>
      <c r="E1609" s="208" t="s">
        <v>1</v>
      </c>
      <c r="F1609" s="209" t="s">
        <v>1449</v>
      </c>
      <c r="G1609" s="206"/>
      <c r="H1609" s="208" t="s">
        <v>1</v>
      </c>
      <c r="I1609" s="210"/>
      <c r="J1609" s="206"/>
      <c r="K1609" s="206"/>
      <c r="L1609" s="211"/>
      <c r="M1609" s="212"/>
      <c r="N1609" s="213"/>
      <c r="O1609" s="213"/>
      <c r="P1609" s="213"/>
      <c r="Q1609" s="213"/>
      <c r="R1609" s="213"/>
      <c r="S1609" s="213"/>
      <c r="T1609" s="214"/>
      <c r="AT1609" s="215" t="s">
        <v>193</v>
      </c>
      <c r="AU1609" s="215" t="s">
        <v>185</v>
      </c>
      <c r="AV1609" s="13" t="s">
        <v>82</v>
      </c>
      <c r="AW1609" s="13" t="s">
        <v>31</v>
      </c>
      <c r="AX1609" s="13" t="s">
        <v>75</v>
      </c>
      <c r="AY1609" s="215" t="s">
        <v>184</v>
      </c>
    </row>
    <row r="1610" spans="1:65" s="14" customFormat="1" ht="11.25">
      <c r="B1610" s="216"/>
      <c r="C1610" s="217"/>
      <c r="D1610" s="207" t="s">
        <v>193</v>
      </c>
      <c r="E1610" s="218" t="s">
        <v>1</v>
      </c>
      <c r="F1610" s="219" t="s">
        <v>82</v>
      </c>
      <c r="G1610" s="217"/>
      <c r="H1610" s="220">
        <v>1</v>
      </c>
      <c r="I1610" s="221"/>
      <c r="J1610" s="217"/>
      <c r="K1610" s="217"/>
      <c r="L1610" s="222"/>
      <c r="M1610" s="223"/>
      <c r="N1610" s="224"/>
      <c r="O1610" s="224"/>
      <c r="P1610" s="224"/>
      <c r="Q1610" s="224"/>
      <c r="R1610" s="224"/>
      <c r="S1610" s="224"/>
      <c r="T1610" s="225"/>
      <c r="AT1610" s="226" t="s">
        <v>193</v>
      </c>
      <c r="AU1610" s="226" t="s">
        <v>185</v>
      </c>
      <c r="AV1610" s="14" t="s">
        <v>84</v>
      </c>
      <c r="AW1610" s="14" t="s">
        <v>31</v>
      </c>
      <c r="AX1610" s="14" t="s">
        <v>75</v>
      </c>
      <c r="AY1610" s="226" t="s">
        <v>184</v>
      </c>
    </row>
    <row r="1611" spans="1:65" s="2" customFormat="1" ht="44.25" customHeight="1">
      <c r="A1611" s="34"/>
      <c r="B1611" s="35"/>
      <c r="C1611" s="192" t="s">
        <v>1466</v>
      </c>
      <c r="D1611" s="192" t="s">
        <v>187</v>
      </c>
      <c r="E1611" s="193" t="s">
        <v>1467</v>
      </c>
      <c r="F1611" s="194" t="s">
        <v>1468</v>
      </c>
      <c r="G1611" s="195" t="s">
        <v>239</v>
      </c>
      <c r="H1611" s="196">
        <v>1</v>
      </c>
      <c r="I1611" s="197"/>
      <c r="J1611" s="198">
        <f>ROUND(I1611*H1611,2)</f>
        <v>0</v>
      </c>
      <c r="K1611" s="194" t="s">
        <v>649</v>
      </c>
      <c r="L1611" s="39"/>
      <c r="M1611" s="199" t="s">
        <v>1</v>
      </c>
      <c r="N1611" s="200" t="s">
        <v>40</v>
      </c>
      <c r="O1611" s="71"/>
      <c r="P1611" s="201">
        <f>O1611*H1611</f>
        <v>0</v>
      </c>
      <c r="Q1611" s="201">
        <v>0</v>
      </c>
      <c r="R1611" s="201">
        <f>Q1611*H1611</f>
        <v>0</v>
      </c>
      <c r="S1611" s="201">
        <v>0</v>
      </c>
      <c r="T1611" s="202">
        <f>S1611*H1611</f>
        <v>0</v>
      </c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R1611" s="203" t="s">
        <v>382</v>
      </c>
      <c r="AT1611" s="203" t="s">
        <v>187</v>
      </c>
      <c r="AU1611" s="203" t="s">
        <v>185</v>
      </c>
      <c r="AY1611" s="17" t="s">
        <v>184</v>
      </c>
      <c r="BE1611" s="204">
        <f>IF(N1611="základní",J1611,0)</f>
        <v>0</v>
      </c>
      <c r="BF1611" s="204">
        <f>IF(N1611="snížená",J1611,0)</f>
        <v>0</v>
      </c>
      <c r="BG1611" s="204">
        <f>IF(N1611="zákl. přenesená",J1611,0)</f>
        <v>0</v>
      </c>
      <c r="BH1611" s="204">
        <f>IF(N1611="sníž. přenesená",J1611,0)</f>
        <v>0</v>
      </c>
      <c r="BI1611" s="204">
        <f>IF(N1611="nulová",J1611,0)</f>
        <v>0</v>
      </c>
      <c r="BJ1611" s="17" t="s">
        <v>82</v>
      </c>
      <c r="BK1611" s="204">
        <f>ROUND(I1611*H1611,2)</f>
        <v>0</v>
      </c>
      <c r="BL1611" s="17" t="s">
        <v>382</v>
      </c>
      <c r="BM1611" s="203" t="s">
        <v>1469</v>
      </c>
    </row>
    <row r="1612" spans="1:65" s="13" customFormat="1" ht="22.5">
      <c r="B1612" s="205"/>
      <c r="C1612" s="206"/>
      <c r="D1612" s="207" t="s">
        <v>193</v>
      </c>
      <c r="E1612" s="208" t="s">
        <v>1</v>
      </c>
      <c r="F1612" s="209" t="s">
        <v>1448</v>
      </c>
      <c r="G1612" s="206"/>
      <c r="H1612" s="208" t="s">
        <v>1</v>
      </c>
      <c r="I1612" s="210"/>
      <c r="J1612" s="206"/>
      <c r="K1612" s="206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193</v>
      </c>
      <c r="AU1612" s="215" t="s">
        <v>185</v>
      </c>
      <c r="AV1612" s="13" t="s">
        <v>82</v>
      </c>
      <c r="AW1612" s="13" t="s">
        <v>31</v>
      </c>
      <c r="AX1612" s="13" t="s">
        <v>75</v>
      </c>
      <c r="AY1612" s="215" t="s">
        <v>184</v>
      </c>
    </row>
    <row r="1613" spans="1:65" s="13" customFormat="1" ht="11.25">
      <c r="B1613" s="205"/>
      <c r="C1613" s="206"/>
      <c r="D1613" s="207" t="s">
        <v>193</v>
      </c>
      <c r="E1613" s="208" t="s">
        <v>1</v>
      </c>
      <c r="F1613" s="209" t="s">
        <v>195</v>
      </c>
      <c r="G1613" s="206"/>
      <c r="H1613" s="208" t="s">
        <v>1</v>
      </c>
      <c r="I1613" s="210"/>
      <c r="J1613" s="206"/>
      <c r="K1613" s="206"/>
      <c r="L1613" s="211"/>
      <c r="M1613" s="212"/>
      <c r="N1613" s="213"/>
      <c r="O1613" s="213"/>
      <c r="P1613" s="213"/>
      <c r="Q1613" s="213"/>
      <c r="R1613" s="213"/>
      <c r="S1613" s="213"/>
      <c r="T1613" s="214"/>
      <c r="AT1613" s="215" t="s">
        <v>193</v>
      </c>
      <c r="AU1613" s="215" t="s">
        <v>185</v>
      </c>
      <c r="AV1613" s="13" t="s">
        <v>82</v>
      </c>
      <c r="AW1613" s="13" t="s">
        <v>31</v>
      </c>
      <c r="AX1613" s="13" t="s">
        <v>75</v>
      </c>
      <c r="AY1613" s="215" t="s">
        <v>184</v>
      </c>
    </row>
    <row r="1614" spans="1:65" s="13" customFormat="1" ht="11.25">
      <c r="B1614" s="205"/>
      <c r="C1614" s="206"/>
      <c r="D1614" s="207" t="s">
        <v>193</v>
      </c>
      <c r="E1614" s="208" t="s">
        <v>1</v>
      </c>
      <c r="F1614" s="209" t="s">
        <v>1449</v>
      </c>
      <c r="G1614" s="206"/>
      <c r="H1614" s="208" t="s">
        <v>1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193</v>
      </c>
      <c r="AU1614" s="215" t="s">
        <v>185</v>
      </c>
      <c r="AV1614" s="13" t="s">
        <v>82</v>
      </c>
      <c r="AW1614" s="13" t="s">
        <v>31</v>
      </c>
      <c r="AX1614" s="13" t="s">
        <v>75</v>
      </c>
      <c r="AY1614" s="215" t="s">
        <v>184</v>
      </c>
    </row>
    <row r="1615" spans="1:65" s="14" customFormat="1" ht="11.25">
      <c r="B1615" s="216"/>
      <c r="C1615" s="217"/>
      <c r="D1615" s="207" t="s">
        <v>193</v>
      </c>
      <c r="E1615" s="218" t="s">
        <v>1</v>
      </c>
      <c r="F1615" s="219" t="s">
        <v>82</v>
      </c>
      <c r="G1615" s="217"/>
      <c r="H1615" s="220">
        <v>1</v>
      </c>
      <c r="I1615" s="221"/>
      <c r="J1615" s="217"/>
      <c r="K1615" s="217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193</v>
      </c>
      <c r="AU1615" s="226" t="s">
        <v>185</v>
      </c>
      <c r="AV1615" s="14" t="s">
        <v>84</v>
      </c>
      <c r="AW1615" s="14" t="s">
        <v>31</v>
      </c>
      <c r="AX1615" s="14" t="s">
        <v>75</v>
      </c>
      <c r="AY1615" s="226" t="s">
        <v>184</v>
      </c>
    </row>
    <row r="1616" spans="1:65" s="2" customFormat="1" ht="44.25" customHeight="1">
      <c r="A1616" s="34"/>
      <c r="B1616" s="35"/>
      <c r="C1616" s="192" t="s">
        <v>1470</v>
      </c>
      <c r="D1616" s="192" t="s">
        <v>187</v>
      </c>
      <c r="E1616" s="193" t="s">
        <v>1471</v>
      </c>
      <c r="F1616" s="194" t="s">
        <v>1472</v>
      </c>
      <c r="G1616" s="195" t="s">
        <v>239</v>
      </c>
      <c r="H1616" s="196">
        <v>1</v>
      </c>
      <c r="I1616" s="197"/>
      <c r="J1616" s="198">
        <f>ROUND(I1616*H1616,2)</f>
        <v>0</v>
      </c>
      <c r="K1616" s="194" t="s">
        <v>649</v>
      </c>
      <c r="L1616" s="39"/>
      <c r="M1616" s="199" t="s">
        <v>1</v>
      </c>
      <c r="N1616" s="200" t="s">
        <v>40</v>
      </c>
      <c r="O1616" s="71"/>
      <c r="P1616" s="201">
        <f>O1616*H1616</f>
        <v>0</v>
      </c>
      <c r="Q1616" s="201">
        <v>0</v>
      </c>
      <c r="R1616" s="201">
        <f>Q1616*H1616</f>
        <v>0</v>
      </c>
      <c r="S1616" s="201">
        <v>0</v>
      </c>
      <c r="T1616" s="202">
        <f>S1616*H1616</f>
        <v>0</v>
      </c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R1616" s="203" t="s">
        <v>382</v>
      </c>
      <c r="AT1616" s="203" t="s">
        <v>187</v>
      </c>
      <c r="AU1616" s="203" t="s">
        <v>185</v>
      </c>
      <c r="AY1616" s="17" t="s">
        <v>184</v>
      </c>
      <c r="BE1616" s="204">
        <f>IF(N1616="základní",J1616,0)</f>
        <v>0</v>
      </c>
      <c r="BF1616" s="204">
        <f>IF(N1616="snížená",J1616,0)</f>
        <v>0</v>
      </c>
      <c r="BG1616" s="204">
        <f>IF(N1616="zákl. přenesená",J1616,0)</f>
        <v>0</v>
      </c>
      <c r="BH1616" s="204">
        <f>IF(N1616="sníž. přenesená",J1616,0)</f>
        <v>0</v>
      </c>
      <c r="BI1616" s="204">
        <f>IF(N1616="nulová",J1616,0)</f>
        <v>0</v>
      </c>
      <c r="BJ1616" s="17" t="s">
        <v>82</v>
      </c>
      <c r="BK1616" s="204">
        <f>ROUND(I1616*H1616,2)</f>
        <v>0</v>
      </c>
      <c r="BL1616" s="17" t="s">
        <v>382</v>
      </c>
      <c r="BM1616" s="203" t="s">
        <v>1473</v>
      </c>
    </row>
    <row r="1617" spans="1:65" s="13" customFormat="1" ht="22.5">
      <c r="B1617" s="205"/>
      <c r="C1617" s="206"/>
      <c r="D1617" s="207" t="s">
        <v>193</v>
      </c>
      <c r="E1617" s="208" t="s">
        <v>1</v>
      </c>
      <c r="F1617" s="209" t="s">
        <v>1448</v>
      </c>
      <c r="G1617" s="206"/>
      <c r="H1617" s="208" t="s">
        <v>1</v>
      </c>
      <c r="I1617" s="210"/>
      <c r="J1617" s="206"/>
      <c r="K1617" s="206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193</v>
      </c>
      <c r="AU1617" s="215" t="s">
        <v>185</v>
      </c>
      <c r="AV1617" s="13" t="s">
        <v>82</v>
      </c>
      <c r="AW1617" s="13" t="s">
        <v>31</v>
      </c>
      <c r="AX1617" s="13" t="s">
        <v>75</v>
      </c>
      <c r="AY1617" s="215" t="s">
        <v>184</v>
      </c>
    </row>
    <row r="1618" spans="1:65" s="13" customFormat="1" ht="11.25">
      <c r="B1618" s="205"/>
      <c r="C1618" s="206"/>
      <c r="D1618" s="207" t="s">
        <v>193</v>
      </c>
      <c r="E1618" s="208" t="s">
        <v>1</v>
      </c>
      <c r="F1618" s="209" t="s">
        <v>195</v>
      </c>
      <c r="G1618" s="206"/>
      <c r="H1618" s="208" t="s">
        <v>1</v>
      </c>
      <c r="I1618" s="210"/>
      <c r="J1618" s="206"/>
      <c r="K1618" s="206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193</v>
      </c>
      <c r="AU1618" s="215" t="s">
        <v>185</v>
      </c>
      <c r="AV1618" s="13" t="s">
        <v>82</v>
      </c>
      <c r="AW1618" s="13" t="s">
        <v>31</v>
      </c>
      <c r="AX1618" s="13" t="s">
        <v>75</v>
      </c>
      <c r="AY1618" s="215" t="s">
        <v>184</v>
      </c>
    </row>
    <row r="1619" spans="1:65" s="13" customFormat="1" ht="11.25">
      <c r="B1619" s="205"/>
      <c r="C1619" s="206"/>
      <c r="D1619" s="207" t="s">
        <v>193</v>
      </c>
      <c r="E1619" s="208" t="s">
        <v>1</v>
      </c>
      <c r="F1619" s="209" t="s">
        <v>1449</v>
      </c>
      <c r="G1619" s="206"/>
      <c r="H1619" s="208" t="s">
        <v>1</v>
      </c>
      <c r="I1619" s="210"/>
      <c r="J1619" s="206"/>
      <c r="K1619" s="206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193</v>
      </c>
      <c r="AU1619" s="215" t="s">
        <v>185</v>
      </c>
      <c r="AV1619" s="13" t="s">
        <v>82</v>
      </c>
      <c r="AW1619" s="13" t="s">
        <v>31</v>
      </c>
      <c r="AX1619" s="13" t="s">
        <v>75</v>
      </c>
      <c r="AY1619" s="215" t="s">
        <v>184</v>
      </c>
    </row>
    <row r="1620" spans="1:65" s="14" customFormat="1" ht="11.25">
      <c r="B1620" s="216"/>
      <c r="C1620" s="217"/>
      <c r="D1620" s="207" t="s">
        <v>193</v>
      </c>
      <c r="E1620" s="218" t="s">
        <v>1</v>
      </c>
      <c r="F1620" s="219" t="s">
        <v>82</v>
      </c>
      <c r="G1620" s="217"/>
      <c r="H1620" s="220">
        <v>1</v>
      </c>
      <c r="I1620" s="221"/>
      <c r="J1620" s="217"/>
      <c r="K1620" s="217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193</v>
      </c>
      <c r="AU1620" s="226" t="s">
        <v>185</v>
      </c>
      <c r="AV1620" s="14" t="s">
        <v>84</v>
      </c>
      <c r="AW1620" s="14" t="s">
        <v>31</v>
      </c>
      <c r="AX1620" s="14" t="s">
        <v>75</v>
      </c>
      <c r="AY1620" s="226" t="s">
        <v>184</v>
      </c>
    </row>
    <row r="1621" spans="1:65" s="2" customFormat="1" ht="24">
      <c r="A1621" s="34"/>
      <c r="B1621" s="35"/>
      <c r="C1621" s="192" t="s">
        <v>1474</v>
      </c>
      <c r="D1621" s="192" t="s">
        <v>187</v>
      </c>
      <c r="E1621" s="193" t="s">
        <v>1475</v>
      </c>
      <c r="F1621" s="194" t="s">
        <v>1476</v>
      </c>
      <c r="G1621" s="195" t="s">
        <v>239</v>
      </c>
      <c r="H1621" s="196">
        <v>12</v>
      </c>
      <c r="I1621" s="197"/>
      <c r="J1621" s="198">
        <f>ROUND(I1621*H1621,2)</f>
        <v>0</v>
      </c>
      <c r="K1621" s="194" t="s">
        <v>649</v>
      </c>
      <c r="L1621" s="39"/>
      <c r="M1621" s="199" t="s">
        <v>1</v>
      </c>
      <c r="N1621" s="200" t="s">
        <v>40</v>
      </c>
      <c r="O1621" s="71"/>
      <c r="P1621" s="201">
        <f>O1621*H1621</f>
        <v>0</v>
      </c>
      <c r="Q1621" s="201">
        <v>1.4999999999999999E-4</v>
      </c>
      <c r="R1621" s="201">
        <f>Q1621*H1621</f>
        <v>1.8E-3</v>
      </c>
      <c r="S1621" s="201">
        <v>0</v>
      </c>
      <c r="T1621" s="202">
        <f>S1621*H1621</f>
        <v>0</v>
      </c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R1621" s="203" t="s">
        <v>382</v>
      </c>
      <c r="AT1621" s="203" t="s">
        <v>187</v>
      </c>
      <c r="AU1621" s="203" t="s">
        <v>185</v>
      </c>
      <c r="AY1621" s="17" t="s">
        <v>184</v>
      </c>
      <c r="BE1621" s="204">
        <f>IF(N1621="základní",J1621,0)</f>
        <v>0</v>
      </c>
      <c r="BF1621" s="204">
        <f>IF(N1621="snížená",J1621,0)</f>
        <v>0</v>
      </c>
      <c r="BG1621" s="204">
        <f>IF(N1621="zákl. přenesená",J1621,0)</f>
        <v>0</v>
      </c>
      <c r="BH1621" s="204">
        <f>IF(N1621="sníž. přenesená",J1621,0)</f>
        <v>0</v>
      </c>
      <c r="BI1621" s="204">
        <f>IF(N1621="nulová",J1621,0)</f>
        <v>0</v>
      </c>
      <c r="BJ1621" s="17" t="s">
        <v>82</v>
      </c>
      <c r="BK1621" s="204">
        <f>ROUND(I1621*H1621,2)</f>
        <v>0</v>
      </c>
      <c r="BL1621" s="17" t="s">
        <v>382</v>
      </c>
      <c r="BM1621" s="203" t="s">
        <v>1477</v>
      </c>
    </row>
    <row r="1622" spans="1:65" s="13" customFormat="1" ht="22.5">
      <c r="B1622" s="205"/>
      <c r="C1622" s="206"/>
      <c r="D1622" s="207" t="s">
        <v>193</v>
      </c>
      <c r="E1622" s="208" t="s">
        <v>1</v>
      </c>
      <c r="F1622" s="209" t="s">
        <v>1448</v>
      </c>
      <c r="G1622" s="206"/>
      <c r="H1622" s="208" t="s">
        <v>1</v>
      </c>
      <c r="I1622" s="210"/>
      <c r="J1622" s="206"/>
      <c r="K1622" s="206"/>
      <c r="L1622" s="211"/>
      <c r="M1622" s="212"/>
      <c r="N1622" s="213"/>
      <c r="O1622" s="213"/>
      <c r="P1622" s="213"/>
      <c r="Q1622" s="213"/>
      <c r="R1622" s="213"/>
      <c r="S1622" s="213"/>
      <c r="T1622" s="214"/>
      <c r="AT1622" s="215" t="s">
        <v>193</v>
      </c>
      <c r="AU1622" s="215" t="s">
        <v>185</v>
      </c>
      <c r="AV1622" s="13" t="s">
        <v>82</v>
      </c>
      <c r="AW1622" s="13" t="s">
        <v>31</v>
      </c>
      <c r="AX1622" s="13" t="s">
        <v>75</v>
      </c>
      <c r="AY1622" s="215" t="s">
        <v>184</v>
      </c>
    </row>
    <row r="1623" spans="1:65" s="13" customFormat="1" ht="11.25">
      <c r="B1623" s="205"/>
      <c r="C1623" s="206"/>
      <c r="D1623" s="207" t="s">
        <v>193</v>
      </c>
      <c r="E1623" s="208" t="s">
        <v>1</v>
      </c>
      <c r="F1623" s="209" t="s">
        <v>195</v>
      </c>
      <c r="G1623" s="206"/>
      <c r="H1623" s="208" t="s">
        <v>1</v>
      </c>
      <c r="I1623" s="210"/>
      <c r="J1623" s="206"/>
      <c r="K1623" s="206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193</v>
      </c>
      <c r="AU1623" s="215" t="s">
        <v>185</v>
      </c>
      <c r="AV1623" s="13" t="s">
        <v>82</v>
      </c>
      <c r="AW1623" s="13" t="s">
        <v>31</v>
      </c>
      <c r="AX1623" s="13" t="s">
        <v>75</v>
      </c>
      <c r="AY1623" s="215" t="s">
        <v>184</v>
      </c>
    </row>
    <row r="1624" spans="1:65" s="13" customFormat="1" ht="11.25">
      <c r="B1624" s="205"/>
      <c r="C1624" s="206"/>
      <c r="D1624" s="207" t="s">
        <v>193</v>
      </c>
      <c r="E1624" s="208" t="s">
        <v>1</v>
      </c>
      <c r="F1624" s="209" t="s">
        <v>1284</v>
      </c>
      <c r="G1624" s="206"/>
      <c r="H1624" s="208" t="s">
        <v>1</v>
      </c>
      <c r="I1624" s="210"/>
      <c r="J1624" s="206"/>
      <c r="K1624" s="206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193</v>
      </c>
      <c r="AU1624" s="215" t="s">
        <v>185</v>
      </c>
      <c r="AV1624" s="13" t="s">
        <v>82</v>
      </c>
      <c r="AW1624" s="13" t="s">
        <v>31</v>
      </c>
      <c r="AX1624" s="13" t="s">
        <v>75</v>
      </c>
      <c r="AY1624" s="215" t="s">
        <v>184</v>
      </c>
    </row>
    <row r="1625" spans="1:65" s="14" customFormat="1" ht="11.25">
      <c r="B1625" s="216"/>
      <c r="C1625" s="217"/>
      <c r="D1625" s="207" t="s">
        <v>193</v>
      </c>
      <c r="E1625" s="218" t="s">
        <v>1</v>
      </c>
      <c r="F1625" s="219" t="s">
        <v>287</v>
      </c>
      <c r="G1625" s="217"/>
      <c r="H1625" s="220">
        <v>12</v>
      </c>
      <c r="I1625" s="221"/>
      <c r="J1625" s="217"/>
      <c r="K1625" s="217"/>
      <c r="L1625" s="222"/>
      <c r="M1625" s="223"/>
      <c r="N1625" s="224"/>
      <c r="O1625" s="224"/>
      <c r="P1625" s="224"/>
      <c r="Q1625" s="224"/>
      <c r="R1625" s="224"/>
      <c r="S1625" s="224"/>
      <c r="T1625" s="225"/>
      <c r="AT1625" s="226" t="s">
        <v>193</v>
      </c>
      <c r="AU1625" s="226" t="s">
        <v>185</v>
      </c>
      <c r="AV1625" s="14" t="s">
        <v>84</v>
      </c>
      <c r="AW1625" s="14" t="s">
        <v>31</v>
      </c>
      <c r="AX1625" s="14" t="s">
        <v>75</v>
      </c>
      <c r="AY1625" s="226" t="s">
        <v>184</v>
      </c>
    </row>
    <row r="1626" spans="1:65" s="2" customFormat="1" ht="24">
      <c r="A1626" s="34"/>
      <c r="B1626" s="35"/>
      <c r="C1626" s="192" t="s">
        <v>1478</v>
      </c>
      <c r="D1626" s="192" t="s">
        <v>187</v>
      </c>
      <c r="E1626" s="193" t="s">
        <v>1479</v>
      </c>
      <c r="F1626" s="194" t="s">
        <v>1480</v>
      </c>
      <c r="G1626" s="195" t="s">
        <v>239</v>
      </c>
      <c r="H1626" s="196">
        <v>6</v>
      </c>
      <c r="I1626" s="197"/>
      <c r="J1626" s="198">
        <f>ROUND(I1626*H1626,2)</f>
        <v>0</v>
      </c>
      <c r="K1626" s="194" t="s">
        <v>649</v>
      </c>
      <c r="L1626" s="39"/>
      <c r="M1626" s="199" t="s">
        <v>1</v>
      </c>
      <c r="N1626" s="200" t="s">
        <v>40</v>
      </c>
      <c r="O1626" s="71"/>
      <c r="P1626" s="201">
        <f>O1626*H1626</f>
        <v>0</v>
      </c>
      <c r="Q1626" s="201">
        <v>1.4999999999999999E-4</v>
      </c>
      <c r="R1626" s="201">
        <f>Q1626*H1626</f>
        <v>8.9999999999999998E-4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382</v>
      </c>
      <c r="AT1626" s="203" t="s">
        <v>187</v>
      </c>
      <c r="AU1626" s="203" t="s">
        <v>185</v>
      </c>
      <c r="AY1626" s="17" t="s">
        <v>184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82</v>
      </c>
      <c r="BK1626" s="204">
        <f>ROUND(I1626*H1626,2)</f>
        <v>0</v>
      </c>
      <c r="BL1626" s="17" t="s">
        <v>382</v>
      </c>
      <c r="BM1626" s="203" t="s">
        <v>1481</v>
      </c>
    </row>
    <row r="1627" spans="1:65" s="13" customFormat="1" ht="22.5">
      <c r="B1627" s="205"/>
      <c r="C1627" s="206"/>
      <c r="D1627" s="207" t="s">
        <v>193</v>
      </c>
      <c r="E1627" s="208" t="s">
        <v>1</v>
      </c>
      <c r="F1627" s="209" t="s">
        <v>1448</v>
      </c>
      <c r="G1627" s="206"/>
      <c r="H1627" s="208" t="s">
        <v>1</v>
      </c>
      <c r="I1627" s="210"/>
      <c r="J1627" s="206"/>
      <c r="K1627" s="206"/>
      <c r="L1627" s="211"/>
      <c r="M1627" s="212"/>
      <c r="N1627" s="213"/>
      <c r="O1627" s="213"/>
      <c r="P1627" s="213"/>
      <c r="Q1627" s="213"/>
      <c r="R1627" s="213"/>
      <c r="S1627" s="213"/>
      <c r="T1627" s="214"/>
      <c r="AT1627" s="215" t="s">
        <v>193</v>
      </c>
      <c r="AU1627" s="215" t="s">
        <v>185</v>
      </c>
      <c r="AV1627" s="13" t="s">
        <v>82</v>
      </c>
      <c r="AW1627" s="13" t="s">
        <v>31</v>
      </c>
      <c r="AX1627" s="13" t="s">
        <v>75</v>
      </c>
      <c r="AY1627" s="215" t="s">
        <v>184</v>
      </c>
    </row>
    <row r="1628" spans="1:65" s="13" customFormat="1" ht="11.25">
      <c r="B1628" s="205"/>
      <c r="C1628" s="206"/>
      <c r="D1628" s="207" t="s">
        <v>193</v>
      </c>
      <c r="E1628" s="208" t="s">
        <v>1</v>
      </c>
      <c r="F1628" s="209" t="s">
        <v>195</v>
      </c>
      <c r="G1628" s="206"/>
      <c r="H1628" s="208" t="s">
        <v>1</v>
      </c>
      <c r="I1628" s="210"/>
      <c r="J1628" s="206"/>
      <c r="K1628" s="206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193</v>
      </c>
      <c r="AU1628" s="215" t="s">
        <v>185</v>
      </c>
      <c r="AV1628" s="13" t="s">
        <v>82</v>
      </c>
      <c r="AW1628" s="13" t="s">
        <v>31</v>
      </c>
      <c r="AX1628" s="13" t="s">
        <v>75</v>
      </c>
      <c r="AY1628" s="215" t="s">
        <v>184</v>
      </c>
    </row>
    <row r="1629" spans="1:65" s="13" customFormat="1" ht="11.25">
      <c r="B1629" s="205"/>
      <c r="C1629" s="206"/>
      <c r="D1629" s="207" t="s">
        <v>193</v>
      </c>
      <c r="E1629" s="208" t="s">
        <v>1</v>
      </c>
      <c r="F1629" s="209" t="s">
        <v>1284</v>
      </c>
      <c r="G1629" s="206"/>
      <c r="H1629" s="208" t="s">
        <v>1</v>
      </c>
      <c r="I1629" s="210"/>
      <c r="J1629" s="206"/>
      <c r="K1629" s="206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193</v>
      </c>
      <c r="AU1629" s="215" t="s">
        <v>185</v>
      </c>
      <c r="AV1629" s="13" t="s">
        <v>82</v>
      </c>
      <c r="AW1629" s="13" t="s">
        <v>31</v>
      </c>
      <c r="AX1629" s="13" t="s">
        <v>75</v>
      </c>
      <c r="AY1629" s="215" t="s">
        <v>184</v>
      </c>
    </row>
    <row r="1630" spans="1:65" s="14" customFormat="1" ht="11.25">
      <c r="B1630" s="216"/>
      <c r="C1630" s="217"/>
      <c r="D1630" s="207" t="s">
        <v>193</v>
      </c>
      <c r="E1630" s="218" t="s">
        <v>1</v>
      </c>
      <c r="F1630" s="219" t="s">
        <v>242</v>
      </c>
      <c r="G1630" s="217"/>
      <c r="H1630" s="220">
        <v>6</v>
      </c>
      <c r="I1630" s="221"/>
      <c r="J1630" s="217"/>
      <c r="K1630" s="217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193</v>
      </c>
      <c r="AU1630" s="226" t="s">
        <v>185</v>
      </c>
      <c r="AV1630" s="14" t="s">
        <v>84</v>
      </c>
      <c r="AW1630" s="14" t="s">
        <v>31</v>
      </c>
      <c r="AX1630" s="14" t="s">
        <v>75</v>
      </c>
      <c r="AY1630" s="226" t="s">
        <v>184</v>
      </c>
    </row>
    <row r="1631" spans="1:65" s="2" customFormat="1" ht="24">
      <c r="A1631" s="34"/>
      <c r="B1631" s="35"/>
      <c r="C1631" s="192" t="s">
        <v>1482</v>
      </c>
      <c r="D1631" s="192" t="s">
        <v>187</v>
      </c>
      <c r="E1631" s="193" t="s">
        <v>1483</v>
      </c>
      <c r="F1631" s="194" t="s">
        <v>1484</v>
      </c>
      <c r="G1631" s="195" t="s">
        <v>327</v>
      </c>
      <c r="H1631" s="196">
        <v>21.105</v>
      </c>
      <c r="I1631" s="197"/>
      <c r="J1631" s="198">
        <f>ROUND(I1631*H1631,2)</f>
        <v>0</v>
      </c>
      <c r="K1631" s="194" t="s">
        <v>649</v>
      </c>
      <c r="L1631" s="39"/>
      <c r="M1631" s="199" t="s">
        <v>1</v>
      </c>
      <c r="N1631" s="200" t="s">
        <v>40</v>
      </c>
      <c r="O1631" s="71"/>
      <c r="P1631" s="201">
        <f>O1631*H1631</f>
        <v>0</v>
      </c>
      <c r="Q1631" s="201">
        <v>1.4999999999999999E-4</v>
      </c>
      <c r="R1631" s="201">
        <f>Q1631*H1631</f>
        <v>3.1657499999999997E-3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382</v>
      </c>
      <c r="AT1631" s="203" t="s">
        <v>187</v>
      </c>
      <c r="AU1631" s="203" t="s">
        <v>185</v>
      </c>
      <c r="AY1631" s="17" t="s">
        <v>184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82</v>
      </c>
      <c r="BK1631" s="204">
        <f>ROUND(I1631*H1631,2)</f>
        <v>0</v>
      </c>
      <c r="BL1631" s="17" t="s">
        <v>382</v>
      </c>
      <c r="BM1631" s="203" t="s">
        <v>1485</v>
      </c>
    </row>
    <row r="1632" spans="1:65" s="13" customFormat="1" ht="22.5">
      <c r="B1632" s="205"/>
      <c r="C1632" s="206"/>
      <c r="D1632" s="207" t="s">
        <v>193</v>
      </c>
      <c r="E1632" s="208" t="s">
        <v>1</v>
      </c>
      <c r="F1632" s="209" t="s">
        <v>1448</v>
      </c>
      <c r="G1632" s="206"/>
      <c r="H1632" s="208" t="s">
        <v>1</v>
      </c>
      <c r="I1632" s="210"/>
      <c r="J1632" s="206"/>
      <c r="K1632" s="206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193</v>
      </c>
      <c r="AU1632" s="215" t="s">
        <v>185</v>
      </c>
      <c r="AV1632" s="13" t="s">
        <v>82</v>
      </c>
      <c r="AW1632" s="13" t="s">
        <v>31</v>
      </c>
      <c r="AX1632" s="13" t="s">
        <v>75</v>
      </c>
      <c r="AY1632" s="215" t="s">
        <v>184</v>
      </c>
    </row>
    <row r="1633" spans="1:65" s="13" customFormat="1" ht="11.25">
      <c r="B1633" s="205"/>
      <c r="C1633" s="206"/>
      <c r="D1633" s="207" t="s">
        <v>193</v>
      </c>
      <c r="E1633" s="208" t="s">
        <v>1</v>
      </c>
      <c r="F1633" s="209" t="s">
        <v>195</v>
      </c>
      <c r="G1633" s="206"/>
      <c r="H1633" s="208" t="s">
        <v>1</v>
      </c>
      <c r="I1633" s="210"/>
      <c r="J1633" s="206"/>
      <c r="K1633" s="206"/>
      <c r="L1633" s="211"/>
      <c r="M1633" s="212"/>
      <c r="N1633" s="213"/>
      <c r="O1633" s="213"/>
      <c r="P1633" s="213"/>
      <c r="Q1633" s="213"/>
      <c r="R1633" s="213"/>
      <c r="S1633" s="213"/>
      <c r="T1633" s="214"/>
      <c r="AT1633" s="215" t="s">
        <v>193</v>
      </c>
      <c r="AU1633" s="215" t="s">
        <v>185</v>
      </c>
      <c r="AV1633" s="13" t="s">
        <v>82</v>
      </c>
      <c r="AW1633" s="13" t="s">
        <v>31</v>
      </c>
      <c r="AX1633" s="13" t="s">
        <v>75</v>
      </c>
      <c r="AY1633" s="215" t="s">
        <v>184</v>
      </c>
    </row>
    <row r="1634" spans="1:65" s="13" customFormat="1" ht="11.25">
      <c r="B1634" s="205"/>
      <c r="C1634" s="206"/>
      <c r="D1634" s="207" t="s">
        <v>193</v>
      </c>
      <c r="E1634" s="208" t="s">
        <v>1</v>
      </c>
      <c r="F1634" s="209" t="s">
        <v>1284</v>
      </c>
      <c r="G1634" s="206"/>
      <c r="H1634" s="208" t="s">
        <v>1</v>
      </c>
      <c r="I1634" s="210"/>
      <c r="J1634" s="206"/>
      <c r="K1634" s="206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193</v>
      </c>
      <c r="AU1634" s="215" t="s">
        <v>185</v>
      </c>
      <c r="AV1634" s="13" t="s">
        <v>82</v>
      </c>
      <c r="AW1634" s="13" t="s">
        <v>31</v>
      </c>
      <c r="AX1634" s="13" t="s">
        <v>75</v>
      </c>
      <c r="AY1634" s="215" t="s">
        <v>184</v>
      </c>
    </row>
    <row r="1635" spans="1:65" s="14" customFormat="1" ht="11.25">
      <c r="B1635" s="216"/>
      <c r="C1635" s="217"/>
      <c r="D1635" s="207" t="s">
        <v>193</v>
      </c>
      <c r="E1635" s="218" t="s">
        <v>1</v>
      </c>
      <c r="F1635" s="219" t="s">
        <v>1486</v>
      </c>
      <c r="G1635" s="217"/>
      <c r="H1635" s="220">
        <v>21.105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193</v>
      </c>
      <c r="AU1635" s="226" t="s">
        <v>185</v>
      </c>
      <c r="AV1635" s="14" t="s">
        <v>84</v>
      </c>
      <c r="AW1635" s="14" t="s">
        <v>31</v>
      </c>
      <c r="AX1635" s="14" t="s">
        <v>75</v>
      </c>
      <c r="AY1635" s="226" t="s">
        <v>184</v>
      </c>
    </row>
    <row r="1636" spans="1:65" s="2" customFormat="1" ht="36">
      <c r="A1636" s="34"/>
      <c r="B1636" s="35"/>
      <c r="C1636" s="192" t="s">
        <v>1487</v>
      </c>
      <c r="D1636" s="192" t="s">
        <v>187</v>
      </c>
      <c r="E1636" s="193" t="s">
        <v>1488</v>
      </c>
      <c r="F1636" s="194" t="s">
        <v>1489</v>
      </c>
      <c r="G1636" s="195" t="s">
        <v>327</v>
      </c>
      <c r="H1636" s="196">
        <v>8.0850000000000009</v>
      </c>
      <c r="I1636" s="197"/>
      <c r="J1636" s="198">
        <f>ROUND(I1636*H1636,2)</f>
        <v>0</v>
      </c>
      <c r="K1636" s="194" t="s">
        <v>649</v>
      </c>
      <c r="L1636" s="39"/>
      <c r="M1636" s="199" t="s">
        <v>1</v>
      </c>
      <c r="N1636" s="200" t="s">
        <v>40</v>
      </c>
      <c r="O1636" s="71"/>
      <c r="P1636" s="201">
        <f>O1636*H1636</f>
        <v>0</v>
      </c>
      <c r="Q1636" s="201">
        <v>1.4999999999999999E-4</v>
      </c>
      <c r="R1636" s="201">
        <f>Q1636*H1636</f>
        <v>1.2127500000000001E-3</v>
      </c>
      <c r="S1636" s="201">
        <v>0</v>
      </c>
      <c r="T1636" s="202">
        <f>S1636*H1636</f>
        <v>0</v>
      </c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R1636" s="203" t="s">
        <v>382</v>
      </c>
      <c r="AT1636" s="203" t="s">
        <v>187</v>
      </c>
      <c r="AU1636" s="203" t="s">
        <v>185</v>
      </c>
      <c r="AY1636" s="17" t="s">
        <v>184</v>
      </c>
      <c r="BE1636" s="204">
        <f>IF(N1636="základní",J1636,0)</f>
        <v>0</v>
      </c>
      <c r="BF1636" s="204">
        <f>IF(N1636="snížená",J1636,0)</f>
        <v>0</v>
      </c>
      <c r="BG1636" s="204">
        <f>IF(N1636="zákl. přenesená",J1636,0)</f>
        <v>0</v>
      </c>
      <c r="BH1636" s="204">
        <f>IF(N1636="sníž. přenesená",J1636,0)</f>
        <v>0</v>
      </c>
      <c r="BI1636" s="204">
        <f>IF(N1636="nulová",J1636,0)</f>
        <v>0</v>
      </c>
      <c r="BJ1636" s="17" t="s">
        <v>82</v>
      </c>
      <c r="BK1636" s="204">
        <f>ROUND(I1636*H1636,2)</f>
        <v>0</v>
      </c>
      <c r="BL1636" s="17" t="s">
        <v>382</v>
      </c>
      <c r="BM1636" s="203" t="s">
        <v>1490</v>
      </c>
    </row>
    <row r="1637" spans="1:65" s="13" customFormat="1" ht="22.5">
      <c r="B1637" s="205"/>
      <c r="C1637" s="206"/>
      <c r="D1637" s="207" t="s">
        <v>193</v>
      </c>
      <c r="E1637" s="208" t="s">
        <v>1</v>
      </c>
      <c r="F1637" s="209" t="s">
        <v>1448</v>
      </c>
      <c r="G1637" s="206"/>
      <c r="H1637" s="208" t="s">
        <v>1</v>
      </c>
      <c r="I1637" s="210"/>
      <c r="J1637" s="206"/>
      <c r="K1637" s="206"/>
      <c r="L1637" s="211"/>
      <c r="M1637" s="212"/>
      <c r="N1637" s="213"/>
      <c r="O1637" s="213"/>
      <c r="P1637" s="213"/>
      <c r="Q1637" s="213"/>
      <c r="R1637" s="213"/>
      <c r="S1637" s="213"/>
      <c r="T1637" s="214"/>
      <c r="AT1637" s="215" t="s">
        <v>193</v>
      </c>
      <c r="AU1637" s="215" t="s">
        <v>185</v>
      </c>
      <c r="AV1637" s="13" t="s">
        <v>82</v>
      </c>
      <c r="AW1637" s="13" t="s">
        <v>31</v>
      </c>
      <c r="AX1637" s="13" t="s">
        <v>75</v>
      </c>
      <c r="AY1637" s="215" t="s">
        <v>184</v>
      </c>
    </row>
    <row r="1638" spans="1:65" s="13" customFormat="1" ht="11.25">
      <c r="B1638" s="205"/>
      <c r="C1638" s="206"/>
      <c r="D1638" s="207" t="s">
        <v>193</v>
      </c>
      <c r="E1638" s="208" t="s">
        <v>1</v>
      </c>
      <c r="F1638" s="209" t="s">
        <v>195</v>
      </c>
      <c r="G1638" s="206"/>
      <c r="H1638" s="208" t="s">
        <v>1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193</v>
      </c>
      <c r="AU1638" s="215" t="s">
        <v>185</v>
      </c>
      <c r="AV1638" s="13" t="s">
        <v>82</v>
      </c>
      <c r="AW1638" s="13" t="s">
        <v>31</v>
      </c>
      <c r="AX1638" s="13" t="s">
        <v>75</v>
      </c>
      <c r="AY1638" s="215" t="s">
        <v>184</v>
      </c>
    </row>
    <row r="1639" spans="1:65" s="13" customFormat="1" ht="11.25">
      <c r="B1639" s="205"/>
      <c r="C1639" s="206"/>
      <c r="D1639" s="207" t="s">
        <v>193</v>
      </c>
      <c r="E1639" s="208" t="s">
        <v>1</v>
      </c>
      <c r="F1639" s="209" t="s">
        <v>1284</v>
      </c>
      <c r="G1639" s="206"/>
      <c r="H1639" s="208" t="s">
        <v>1</v>
      </c>
      <c r="I1639" s="210"/>
      <c r="J1639" s="206"/>
      <c r="K1639" s="206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193</v>
      </c>
      <c r="AU1639" s="215" t="s">
        <v>185</v>
      </c>
      <c r="AV1639" s="13" t="s">
        <v>82</v>
      </c>
      <c r="AW1639" s="13" t="s">
        <v>31</v>
      </c>
      <c r="AX1639" s="13" t="s">
        <v>75</v>
      </c>
      <c r="AY1639" s="215" t="s">
        <v>184</v>
      </c>
    </row>
    <row r="1640" spans="1:65" s="14" customFormat="1" ht="11.25">
      <c r="B1640" s="216"/>
      <c r="C1640" s="217"/>
      <c r="D1640" s="207" t="s">
        <v>193</v>
      </c>
      <c r="E1640" s="218" t="s">
        <v>1</v>
      </c>
      <c r="F1640" s="219" t="s">
        <v>1491</v>
      </c>
      <c r="G1640" s="217"/>
      <c r="H1640" s="220">
        <v>8.0850000000000009</v>
      </c>
      <c r="I1640" s="221"/>
      <c r="J1640" s="217"/>
      <c r="K1640" s="217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193</v>
      </c>
      <c r="AU1640" s="226" t="s">
        <v>185</v>
      </c>
      <c r="AV1640" s="14" t="s">
        <v>84</v>
      </c>
      <c r="AW1640" s="14" t="s">
        <v>31</v>
      </c>
      <c r="AX1640" s="14" t="s">
        <v>75</v>
      </c>
      <c r="AY1640" s="226" t="s">
        <v>184</v>
      </c>
    </row>
    <row r="1641" spans="1:65" s="2" customFormat="1" ht="36">
      <c r="A1641" s="34"/>
      <c r="B1641" s="35"/>
      <c r="C1641" s="192" t="s">
        <v>1492</v>
      </c>
      <c r="D1641" s="192" t="s">
        <v>187</v>
      </c>
      <c r="E1641" s="193" t="s">
        <v>1493</v>
      </c>
      <c r="F1641" s="194" t="s">
        <v>1494</v>
      </c>
      <c r="G1641" s="195" t="s">
        <v>327</v>
      </c>
      <c r="H1641" s="196">
        <v>189</v>
      </c>
      <c r="I1641" s="197"/>
      <c r="J1641" s="198">
        <f>ROUND(I1641*H1641,2)</f>
        <v>0</v>
      </c>
      <c r="K1641" s="194" t="s">
        <v>649</v>
      </c>
      <c r="L1641" s="39"/>
      <c r="M1641" s="199" t="s">
        <v>1</v>
      </c>
      <c r="N1641" s="200" t="s">
        <v>40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382</v>
      </c>
      <c r="AT1641" s="203" t="s">
        <v>187</v>
      </c>
      <c r="AU1641" s="203" t="s">
        <v>185</v>
      </c>
      <c r="AY1641" s="17" t="s">
        <v>184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82</v>
      </c>
      <c r="BK1641" s="204">
        <f>ROUND(I1641*H1641,2)</f>
        <v>0</v>
      </c>
      <c r="BL1641" s="17" t="s">
        <v>382</v>
      </c>
      <c r="BM1641" s="203" t="s">
        <v>1495</v>
      </c>
    </row>
    <row r="1642" spans="1:65" s="13" customFormat="1" ht="22.5">
      <c r="B1642" s="205"/>
      <c r="C1642" s="206"/>
      <c r="D1642" s="207" t="s">
        <v>193</v>
      </c>
      <c r="E1642" s="208" t="s">
        <v>1</v>
      </c>
      <c r="F1642" s="209" t="s">
        <v>1448</v>
      </c>
      <c r="G1642" s="206"/>
      <c r="H1642" s="208" t="s">
        <v>1</v>
      </c>
      <c r="I1642" s="210"/>
      <c r="J1642" s="206"/>
      <c r="K1642" s="206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193</v>
      </c>
      <c r="AU1642" s="215" t="s">
        <v>185</v>
      </c>
      <c r="AV1642" s="13" t="s">
        <v>82</v>
      </c>
      <c r="AW1642" s="13" t="s">
        <v>31</v>
      </c>
      <c r="AX1642" s="13" t="s">
        <v>75</v>
      </c>
      <c r="AY1642" s="215" t="s">
        <v>184</v>
      </c>
    </row>
    <row r="1643" spans="1:65" s="13" customFormat="1" ht="11.25">
      <c r="B1643" s="205"/>
      <c r="C1643" s="206"/>
      <c r="D1643" s="207" t="s">
        <v>193</v>
      </c>
      <c r="E1643" s="208" t="s">
        <v>1</v>
      </c>
      <c r="F1643" s="209" t="s">
        <v>195</v>
      </c>
      <c r="G1643" s="206"/>
      <c r="H1643" s="208" t="s">
        <v>1</v>
      </c>
      <c r="I1643" s="210"/>
      <c r="J1643" s="206"/>
      <c r="K1643" s="206"/>
      <c r="L1643" s="211"/>
      <c r="M1643" s="212"/>
      <c r="N1643" s="213"/>
      <c r="O1643" s="213"/>
      <c r="P1643" s="213"/>
      <c r="Q1643" s="213"/>
      <c r="R1643" s="213"/>
      <c r="S1643" s="213"/>
      <c r="T1643" s="214"/>
      <c r="AT1643" s="215" t="s">
        <v>193</v>
      </c>
      <c r="AU1643" s="215" t="s">
        <v>185</v>
      </c>
      <c r="AV1643" s="13" t="s">
        <v>82</v>
      </c>
      <c r="AW1643" s="13" t="s">
        <v>31</v>
      </c>
      <c r="AX1643" s="13" t="s">
        <v>75</v>
      </c>
      <c r="AY1643" s="215" t="s">
        <v>184</v>
      </c>
    </row>
    <row r="1644" spans="1:65" s="13" customFormat="1" ht="11.25">
      <c r="B1644" s="205"/>
      <c r="C1644" s="206"/>
      <c r="D1644" s="207" t="s">
        <v>193</v>
      </c>
      <c r="E1644" s="208" t="s">
        <v>1</v>
      </c>
      <c r="F1644" s="209" t="s">
        <v>1284</v>
      </c>
      <c r="G1644" s="206"/>
      <c r="H1644" s="208" t="s">
        <v>1</v>
      </c>
      <c r="I1644" s="210"/>
      <c r="J1644" s="206"/>
      <c r="K1644" s="206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193</v>
      </c>
      <c r="AU1644" s="215" t="s">
        <v>185</v>
      </c>
      <c r="AV1644" s="13" t="s">
        <v>82</v>
      </c>
      <c r="AW1644" s="13" t="s">
        <v>31</v>
      </c>
      <c r="AX1644" s="13" t="s">
        <v>75</v>
      </c>
      <c r="AY1644" s="215" t="s">
        <v>184</v>
      </c>
    </row>
    <row r="1645" spans="1:65" s="14" customFormat="1" ht="11.25">
      <c r="B1645" s="216"/>
      <c r="C1645" s="217"/>
      <c r="D1645" s="207" t="s">
        <v>193</v>
      </c>
      <c r="E1645" s="218" t="s">
        <v>1</v>
      </c>
      <c r="F1645" s="219" t="s">
        <v>1496</v>
      </c>
      <c r="G1645" s="217"/>
      <c r="H1645" s="220">
        <v>189</v>
      </c>
      <c r="I1645" s="221"/>
      <c r="J1645" s="217"/>
      <c r="K1645" s="217"/>
      <c r="L1645" s="222"/>
      <c r="M1645" s="223"/>
      <c r="N1645" s="224"/>
      <c r="O1645" s="224"/>
      <c r="P1645" s="224"/>
      <c r="Q1645" s="224"/>
      <c r="R1645" s="224"/>
      <c r="S1645" s="224"/>
      <c r="T1645" s="225"/>
      <c r="AT1645" s="226" t="s">
        <v>193</v>
      </c>
      <c r="AU1645" s="226" t="s">
        <v>185</v>
      </c>
      <c r="AV1645" s="14" t="s">
        <v>84</v>
      </c>
      <c r="AW1645" s="14" t="s">
        <v>31</v>
      </c>
      <c r="AX1645" s="14" t="s">
        <v>75</v>
      </c>
      <c r="AY1645" s="226" t="s">
        <v>184</v>
      </c>
    </row>
    <row r="1646" spans="1:65" s="2" customFormat="1" ht="33" customHeight="1">
      <c r="A1646" s="34"/>
      <c r="B1646" s="35"/>
      <c r="C1646" s="192" t="s">
        <v>1497</v>
      </c>
      <c r="D1646" s="192" t="s">
        <v>187</v>
      </c>
      <c r="E1646" s="193" t="s">
        <v>1498</v>
      </c>
      <c r="F1646" s="194" t="s">
        <v>1499</v>
      </c>
      <c r="G1646" s="195" t="s">
        <v>327</v>
      </c>
      <c r="H1646" s="196">
        <v>46.2</v>
      </c>
      <c r="I1646" s="197"/>
      <c r="J1646" s="198">
        <f>ROUND(I1646*H1646,2)</f>
        <v>0</v>
      </c>
      <c r="K1646" s="194" t="s">
        <v>649</v>
      </c>
      <c r="L1646" s="39"/>
      <c r="M1646" s="199" t="s">
        <v>1</v>
      </c>
      <c r="N1646" s="200" t="s">
        <v>40</v>
      </c>
      <c r="O1646" s="71"/>
      <c r="P1646" s="201">
        <f>O1646*H1646</f>
        <v>0</v>
      </c>
      <c r="Q1646" s="201">
        <v>0</v>
      </c>
      <c r="R1646" s="201">
        <f>Q1646*H1646</f>
        <v>0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382</v>
      </c>
      <c r="AT1646" s="203" t="s">
        <v>187</v>
      </c>
      <c r="AU1646" s="203" t="s">
        <v>185</v>
      </c>
      <c r="AY1646" s="17" t="s">
        <v>184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82</v>
      </c>
      <c r="BK1646" s="204">
        <f>ROUND(I1646*H1646,2)</f>
        <v>0</v>
      </c>
      <c r="BL1646" s="17" t="s">
        <v>382</v>
      </c>
      <c r="BM1646" s="203" t="s">
        <v>1500</v>
      </c>
    </row>
    <row r="1647" spans="1:65" s="13" customFormat="1" ht="22.5">
      <c r="B1647" s="205"/>
      <c r="C1647" s="206"/>
      <c r="D1647" s="207" t="s">
        <v>193</v>
      </c>
      <c r="E1647" s="208" t="s">
        <v>1</v>
      </c>
      <c r="F1647" s="209" t="s">
        <v>1448</v>
      </c>
      <c r="G1647" s="206"/>
      <c r="H1647" s="208" t="s">
        <v>1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193</v>
      </c>
      <c r="AU1647" s="215" t="s">
        <v>185</v>
      </c>
      <c r="AV1647" s="13" t="s">
        <v>82</v>
      </c>
      <c r="AW1647" s="13" t="s">
        <v>31</v>
      </c>
      <c r="AX1647" s="13" t="s">
        <v>75</v>
      </c>
      <c r="AY1647" s="215" t="s">
        <v>184</v>
      </c>
    </row>
    <row r="1648" spans="1:65" s="13" customFormat="1" ht="11.25">
      <c r="B1648" s="205"/>
      <c r="C1648" s="206"/>
      <c r="D1648" s="207" t="s">
        <v>193</v>
      </c>
      <c r="E1648" s="208" t="s">
        <v>1</v>
      </c>
      <c r="F1648" s="209" t="s">
        <v>195</v>
      </c>
      <c r="G1648" s="206"/>
      <c r="H1648" s="208" t="s">
        <v>1</v>
      </c>
      <c r="I1648" s="210"/>
      <c r="J1648" s="206"/>
      <c r="K1648" s="206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193</v>
      </c>
      <c r="AU1648" s="215" t="s">
        <v>185</v>
      </c>
      <c r="AV1648" s="13" t="s">
        <v>82</v>
      </c>
      <c r="AW1648" s="13" t="s">
        <v>31</v>
      </c>
      <c r="AX1648" s="13" t="s">
        <v>75</v>
      </c>
      <c r="AY1648" s="215" t="s">
        <v>184</v>
      </c>
    </row>
    <row r="1649" spans="1:65" s="13" customFormat="1" ht="11.25">
      <c r="B1649" s="205"/>
      <c r="C1649" s="206"/>
      <c r="D1649" s="207" t="s">
        <v>193</v>
      </c>
      <c r="E1649" s="208" t="s">
        <v>1</v>
      </c>
      <c r="F1649" s="209" t="s">
        <v>1284</v>
      </c>
      <c r="G1649" s="206"/>
      <c r="H1649" s="208" t="s">
        <v>1</v>
      </c>
      <c r="I1649" s="210"/>
      <c r="J1649" s="206"/>
      <c r="K1649" s="206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193</v>
      </c>
      <c r="AU1649" s="215" t="s">
        <v>185</v>
      </c>
      <c r="AV1649" s="13" t="s">
        <v>82</v>
      </c>
      <c r="AW1649" s="13" t="s">
        <v>31</v>
      </c>
      <c r="AX1649" s="13" t="s">
        <v>75</v>
      </c>
      <c r="AY1649" s="215" t="s">
        <v>184</v>
      </c>
    </row>
    <row r="1650" spans="1:65" s="14" customFormat="1" ht="11.25">
      <c r="B1650" s="216"/>
      <c r="C1650" s="217"/>
      <c r="D1650" s="207" t="s">
        <v>193</v>
      </c>
      <c r="E1650" s="218" t="s">
        <v>1</v>
      </c>
      <c r="F1650" s="219" t="s">
        <v>1501</v>
      </c>
      <c r="G1650" s="217"/>
      <c r="H1650" s="220">
        <v>46.2</v>
      </c>
      <c r="I1650" s="221"/>
      <c r="J1650" s="217"/>
      <c r="K1650" s="217"/>
      <c r="L1650" s="222"/>
      <c r="M1650" s="223"/>
      <c r="N1650" s="224"/>
      <c r="O1650" s="224"/>
      <c r="P1650" s="224"/>
      <c r="Q1650" s="224"/>
      <c r="R1650" s="224"/>
      <c r="S1650" s="224"/>
      <c r="T1650" s="225"/>
      <c r="AT1650" s="226" t="s">
        <v>193</v>
      </c>
      <c r="AU1650" s="226" t="s">
        <v>185</v>
      </c>
      <c r="AV1650" s="14" t="s">
        <v>84</v>
      </c>
      <c r="AW1650" s="14" t="s">
        <v>31</v>
      </c>
      <c r="AX1650" s="14" t="s">
        <v>75</v>
      </c>
      <c r="AY1650" s="226" t="s">
        <v>184</v>
      </c>
    </row>
    <row r="1651" spans="1:65" s="2" customFormat="1" ht="24">
      <c r="A1651" s="34"/>
      <c r="B1651" s="35"/>
      <c r="C1651" s="192" t="s">
        <v>809</v>
      </c>
      <c r="D1651" s="192" t="s">
        <v>187</v>
      </c>
      <c r="E1651" s="193" t="s">
        <v>1502</v>
      </c>
      <c r="F1651" s="194" t="s">
        <v>1503</v>
      </c>
      <c r="G1651" s="195" t="s">
        <v>327</v>
      </c>
      <c r="H1651" s="196">
        <v>588</v>
      </c>
      <c r="I1651" s="197"/>
      <c r="J1651" s="198">
        <f>ROUND(I1651*H1651,2)</f>
        <v>0</v>
      </c>
      <c r="K1651" s="194" t="s">
        <v>649</v>
      </c>
      <c r="L1651" s="39"/>
      <c r="M1651" s="199" t="s">
        <v>1</v>
      </c>
      <c r="N1651" s="200" t="s">
        <v>40</v>
      </c>
      <c r="O1651" s="71"/>
      <c r="P1651" s="201">
        <f>O1651*H1651</f>
        <v>0</v>
      </c>
      <c r="Q1651" s="201">
        <v>1.4999999999999999E-4</v>
      </c>
      <c r="R1651" s="201">
        <f>Q1651*H1651</f>
        <v>8.8199999999999987E-2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382</v>
      </c>
      <c r="AT1651" s="203" t="s">
        <v>187</v>
      </c>
      <c r="AU1651" s="203" t="s">
        <v>185</v>
      </c>
      <c r="AY1651" s="17" t="s">
        <v>184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82</v>
      </c>
      <c r="BK1651" s="204">
        <f>ROUND(I1651*H1651,2)</f>
        <v>0</v>
      </c>
      <c r="BL1651" s="17" t="s">
        <v>382</v>
      </c>
      <c r="BM1651" s="203" t="s">
        <v>1504</v>
      </c>
    </row>
    <row r="1652" spans="1:65" s="13" customFormat="1" ht="22.5">
      <c r="B1652" s="205"/>
      <c r="C1652" s="206"/>
      <c r="D1652" s="207" t="s">
        <v>193</v>
      </c>
      <c r="E1652" s="208" t="s">
        <v>1</v>
      </c>
      <c r="F1652" s="209" t="s">
        <v>1448</v>
      </c>
      <c r="G1652" s="206"/>
      <c r="H1652" s="208" t="s">
        <v>1</v>
      </c>
      <c r="I1652" s="210"/>
      <c r="J1652" s="206"/>
      <c r="K1652" s="206"/>
      <c r="L1652" s="211"/>
      <c r="M1652" s="212"/>
      <c r="N1652" s="213"/>
      <c r="O1652" s="213"/>
      <c r="P1652" s="213"/>
      <c r="Q1652" s="213"/>
      <c r="R1652" s="213"/>
      <c r="S1652" s="213"/>
      <c r="T1652" s="214"/>
      <c r="AT1652" s="215" t="s">
        <v>193</v>
      </c>
      <c r="AU1652" s="215" t="s">
        <v>185</v>
      </c>
      <c r="AV1652" s="13" t="s">
        <v>82</v>
      </c>
      <c r="AW1652" s="13" t="s">
        <v>31</v>
      </c>
      <c r="AX1652" s="13" t="s">
        <v>75</v>
      </c>
      <c r="AY1652" s="215" t="s">
        <v>184</v>
      </c>
    </row>
    <row r="1653" spans="1:65" s="13" customFormat="1" ht="11.25">
      <c r="B1653" s="205"/>
      <c r="C1653" s="206"/>
      <c r="D1653" s="207" t="s">
        <v>193</v>
      </c>
      <c r="E1653" s="208" t="s">
        <v>1</v>
      </c>
      <c r="F1653" s="209" t="s">
        <v>195</v>
      </c>
      <c r="G1653" s="206"/>
      <c r="H1653" s="208" t="s">
        <v>1</v>
      </c>
      <c r="I1653" s="210"/>
      <c r="J1653" s="206"/>
      <c r="K1653" s="206"/>
      <c r="L1653" s="211"/>
      <c r="M1653" s="212"/>
      <c r="N1653" s="213"/>
      <c r="O1653" s="213"/>
      <c r="P1653" s="213"/>
      <c r="Q1653" s="213"/>
      <c r="R1653" s="213"/>
      <c r="S1653" s="213"/>
      <c r="T1653" s="214"/>
      <c r="AT1653" s="215" t="s">
        <v>193</v>
      </c>
      <c r="AU1653" s="215" t="s">
        <v>185</v>
      </c>
      <c r="AV1653" s="13" t="s">
        <v>82</v>
      </c>
      <c r="AW1653" s="13" t="s">
        <v>31</v>
      </c>
      <c r="AX1653" s="13" t="s">
        <v>75</v>
      </c>
      <c r="AY1653" s="215" t="s">
        <v>184</v>
      </c>
    </row>
    <row r="1654" spans="1:65" s="13" customFormat="1" ht="11.25">
      <c r="B1654" s="205"/>
      <c r="C1654" s="206"/>
      <c r="D1654" s="207" t="s">
        <v>193</v>
      </c>
      <c r="E1654" s="208" t="s">
        <v>1</v>
      </c>
      <c r="F1654" s="209" t="s">
        <v>1284</v>
      </c>
      <c r="G1654" s="206"/>
      <c r="H1654" s="208" t="s">
        <v>1</v>
      </c>
      <c r="I1654" s="210"/>
      <c r="J1654" s="206"/>
      <c r="K1654" s="206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193</v>
      </c>
      <c r="AU1654" s="215" t="s">
        <v>185</v>
      </c>
      <c r="AV1654" s="13" t="s">
        <v>82</v>
      </c>
      <c r="AW1654" s="13" t="s">
        <v>31</v>
      </c>
      <c r="AX1654" s="13" t="s">
        <v>75</v>
      </c>
      <c r="AY1654" s="215" t="s">
        <v>184</v>
      </c>
    </row>
    <row r="1655" spans="1:65" s="14" customFormat="1" ht="11.25">
      <c r="B1655" s="216"/>
      <c r="C1655" s="217"/>
      <c r="D1655" s="207" t="s">
        <v>193</v>
      </c>
      <c r="E1655" s="218" t="s">
        <v>1</v>
      </c>
      <c r="F1655" s="219" t="s">
        <v>1505</v>
      </c>
      <c r="G1655" s="217"/>
      <c r="H1655" s="220">
        <v>588</v>
      </c>
      <c r="I1655" s="221"/>
      <c r="J1655" s="217"/>
      <c r="K1655" s="217"/>
      <c r="L1655" s="222"/>
      <c r="M1655" s="223"/>
      <c r="N1655" s="224"/>
      <c r="O1655" s="224"/>
      <c r="P1655" s="224"/>
      <c r="Q1655" s="224"/>
      <c r="R1655" s="224"/>
      <c r="S1655" s="224"/>
      <c r="T1655" s="225"/>
      <c r="AT1655" s="226" t="s">
        <v>193</v>
      </c>
      <c r="AU1655" s="226" t="s">
        <v>185</v>
      </c>
      <c r="AV1655" s="14" t="s">
        <v>84</v>
      </c>
      <c r="AW1655" s="14" t="s">
        <v>31</v>
      </c>
      <c r="AX1655" s="14" t="s">
        <v>75</v>
      </c>
      <c r="AY1655" s="226" t="s">
        <v>184</v>
      </c>
    </row>
    <row r="1656" spans="1:65" s="2" customFormat="1" ht="24">
      <c r="A1656" s="34"/>
      <c r="B1656" s="35"/>
      <c r="C1656" s="192" t="s">
        <v>1506</v>
      </c>
      <c r="D1656" s="192" t="s">
        <v>187</v>
      </c>
      <c r="E1656" s="193" t="s">
        <v>1507</v>
      </c>
      <c r="F1656" s="194" t="s">
        <v>1508</v>
      </c>
      <c r="G1656" s="195" t="s">
        <v>1446</v>
      </c>
      <c r="H1656" s="196">
        <v>1</v>
      </c>
      <c r="I1656" s="197"/>
      <c r="J1656" s="198">
        <f>ROUND(I1656*H1656,2)</f>
        <v>0</v>
      </c>
      <c r="K1656" s="194" t="s">
        <v>649</v>
      </c>
      <c r="L1656" s="39"/>
      <c r="M1656" s="199" t="s">
        <v>1</v>
      </c>
      <c r="N1656" s="200" t="s">
        <v>40</v>
      </c>
      <c r="O1656" s="71"/>
      <c r="P1656" s="201">
        <f>O1656*H1656</f>
        <v>0</v>
      </c>
      <c r="Q1656" s="201">
        <v>1.4999999999999999E-4</v>
      </c>
      <c r="R1656" s="201">
        <f>Q1656*H1656</f>
        <v>1.4999999999999999E-4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382</v>
      </c>
      <c r="AT1656" s="203" t="s">
        <v>187</v>
      </c>
      <c r="AU1656" s="203" t="s">
        <v>185</v>
      </c>
      <c r="AY1656" s="17" t="s">
        <v>184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82</v>
      </c>
      <c r="BK1656" s="204">
        <f>ROUND(I1656*H1656,2)</f>
        <v>0</v>
      </c>
      <c r="BL1656" s="17" t="s">
        <v>382</v>
      </c>
      <c r="BM1656" s="203" t="s">
        <v>1509</v>
      </c>
    </row>
    <row r="1657" spans="1:65" s="13" customFormat="1" ht="22.5">
      <c r="B1657" s="205"/>
      <c r="C1657" s="206"/>
      <c r="D1657" s="207" t="s">
        <v>193</v>
      </c>
      <c r="E1657" s="208" t="s">
        <v>1</v>
      </c>
      <c r="F1657" s="209" t="s">
        <v>1448</v>
      </c>
      <c r="G1657" s="206"/>
      <c r="H1657" s="208" t="s">
        <v>1</v>
      </c>
      <c r="I1657" s="210"/>
      <c r="J1657" s="206"/>
      <c r="K1657" s="206"/>
      <c r="L1657" s="211"/>
      <c r="M1657" s="212"/>
      <c r="N1657" s="213"/>
      <c r="O1657" s="213"/>
      <c r="P1657" s="213"/>
      <c r="Q1657" s="213"/>
      <c r="R1657" s="213"/>
      <c r="S1657" s="213"/>
      <c r="T1657" s="214"/>
      <c r="AT1657" s="215" t="s">
        <v>193</v>
      </c>
      <c r="AU1657" s="215" t="s">
        <v>185</v>
      </c>
      <c r="AV1657" s="13" t="s">
        <v>82</v>
      </c>
      <c r="AW1657" s="13" t="s">
        <v>31</v>
      </c>
      <c r="AX1657" s="13" t="s">
        <v>75</v>
      </c>
      <c r="AY1657" s="215" t="s">
        <v>184</v>
      </c>
    </row>
    <row r="1658" spans="1:65" s="13" customFormat="1" ht="11.25">
      <c r="B1658" s="205"/>
      <c r="C1658" s="206"/>
      <c r="D1658" s="207" t="s">
        <v>193</v>
      </c>
      <c r="E1658" s="208" t="s">
        <v>1</v>
      </c>
      <c r="F1658" s="209" t="s">
        <v>195</v>
      </c>
      <c r="G1658" s="206"/>
      <c r="H1658" s="208" t="s">
        <v>1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193</v>
      </c>
      <c r="AU1658" s="215" t="s">
        <v>185</v>
      </c>
      <c r="AV1658" s="13" t="s">
        <v>82</v>
      </c>
      <c r="AW1658" s="13" t="s">
        <v>31</v>
      </c>
      <c r="AX1658" s="13" t="s">
        <v>75</v>
      </c>
      <c r="AY1658" s="215" t="s">
        <v>184</v>
      </c>
    </row>
    <row r="1659" spans="1:65" s="13" customFormat="1" ht="11.25">
      <c r="B1659" s="205"/>
      <c r="C1659" s="206"/>
      <c r="D1659" s="207" t="s">
        <v>193</v>
      </c>
      <c r="E1659" s="208" t="s">
        <v>1</v>
      </c>
      <c r="F1659" s="209" t="s">
        <v>1284</v>
      </c>
      <c r="G1659" s="206"/>
      <c r="H1659" s="208" t="s">
        <v>1</v>
      </c>
      <c r="I1659" s="210"/>
      <c r="J1659" s="206"/>
      <c r="K1659" s="206"/>
      <c r="L1659" s="211"/>
      <c r="M1659" s="212"/>
      <c r="N1659" s="213"/>
      <c r="O1659" s="213"/>
      <c r="P1659" s="213"/>
      <c r="Q1659" s="213"/>
      <c r="R1659" s="213"/>
      <c r="S1659" s="213"/>
      <c r="T1659" s="214"/>
      <c r="AT1659" s="215" t="s">
        <v>193</v>
      </c>
      <c r="AU1659" s="215" t="s">
        <v>185</v>
      </c>
      <c r="AV1659" s="13" t="s">
        <v>82</v>
      </c>
      <c r="AW1659" s="13" t="s">
        <v>31</v>
      </c>
      <c r="AX1659" s="13" t="s">
        <v>75</v>
      </c>
      <c r="AY1659" s="215" t="s">
        <v>184</v>
      </c>
    </row>
    <row r="1660" spans="1:65" s="13" customFormat="1" ht="11.25">
      <c r="B1660" s="205"/>
      <c r="C1660" s="206"/>
      <c r="D1660" s="207" t="s">
        <v>193</v>
      </c>
      <c r="E1660" s="208" t="s">
        <v>1</v>
      </c>
      <c r="F1660" s="209" t="s">
        <v>1510</v>
      </c>
      <c r="G1660" s="206"/>
      <c r="H1660" s="208" t="s">
        <v>1</v>
      </c>
      <c r="I1660" s="210"/>
      <c r="J1660" s="206"/>
      <c r="K1660" s="206"/>
      <c r="L1660" s="211"/>
      <c r="M1660" s="212"/>
      <c r="N1660" s="213"/>
      <c r="O1660" s="213"/>
      <c r="P1660" s="213"/>
      <c r="Q1660" s="213"/>
      <c r="R1660" s="213"/>
      <c r="S1660" s="213"/>
      <c r="T1660" s="214"/>
      <c r="AT1660" s="215" t="s">
        <v>193</v>
      </c>
      <c r="AU1660" s="215" t="s">
        <v>185</v>
      </c>
      <c r="AV1660" s="13" t="s">
        <v>82</v>
      </c>
      <c r="AW1660" s="13" t="s">
        <v>31</v>
      </c>
      <c r="AX1660" s="13" t="s">
        <v>75</v>
      </c>
      <c r="AY1660" s="215" t="s">
        <v>184</v>
      </c>
    </row>
    <row r="1661" spans="1:65" s="13" customFormat="1" ht="11.25">
      <c r="B1661" s="205"/>
      <c r="C1661" s="206"/>
      <c r="D1661" s="207" t="s">
        <v>193</v>
      </c>
      <c r="E1661" s="208" t="s">
        <v>1</v>
      </c>
      <c r="F1661" s="209" t="s">
        <v>1511</v>
      </c>
      <c r="G1661" s="206"/>
      <c r="H1661" s="208" t="s">
        <v>1</v>
      </c>
      <c r="I1661" s="210"/>
      <c r="J1661" s="206"/>
      <c r="K1661" s="206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193</v>
      </c>
      <c r="AU1661" s="215" t="s">
        <v>185</v>
      </c>
      <c r="AV1661" s="13" t="s">
        <v>82</v>
      </c>
      <c r="AW1661" s="13" t="s">
        <v>31</v>
      </c>
      <c r="AX1661" s="13" t="s">
        <v>75</v>
      </c>
      <c r="AY1661" s="215" t="s">
        <v>184</v>
      </c>
    </row>
    <row r="1662" spans="1:65" s="14" customFormat="1" ht="11.25">
      <c r="B1662" s="216"/>
      <c r="C1662" s="217"/>
      <c r="D1662" s="207" t="s">
        <v>193</v>
      </c>
      <c r="E1662" s="218" t="s">
        <v>1</v>
      </c>
      <c r="F1662" s="219" t="s">
        <v>82</v>
      </c>
      <c r="G1662" s="217"/>
      <c r="H1662" s="220">
        <v>1</v>
      </c>
      <c r="I1662" s="221"/>
      <c r="J1662" s="217"/>
      <c r="K1662" s="217"/>
      <c r="L1662" s="222"/>
      <c r="M1662" s="223"/>
      <c r="N1662" s="224"/>
      <c r="O1662" s="224"/>
      <c r="P1662" s="224"/>
      <c r="Q1662" s="224"/>
      <c r="R1662" s="224"/>
      <c r="S1662" s="224"/>
      <c r="T1662" s="225"/>
      <c r="AT1662" s="226" t="s">
        <v>193</v>
      </c>
      <c r="AU1662" s="226" t="s">
        <v>185</v>
      </c>
      <c r="AV1662" s="14" t="s">
        <v>84</v>
      </c>
      <c r="AW1662" s="14" t="s">
        <v>31</v>
      </c>
      <c r="AX1662" s="14" t="s">
        <v>75</v>
      </c>
      <c r="AY1662" s="226" t="s">
        <v>184</v>
      </c>
    </row>
    <row r="1663" spans="1:65" s="2" customFormat="1" ht="24">
      <c r="A1663" s="34"/>
      <c r="B1663" s="35"/>
      <c r="C1663" s="192" t="s">
        <v>1512</v>
      </c>
      <c r="D1663" s="192" t="s">
        <v>187</v>
      </c>
      <c r="E1663" s="193" t="s">
        <v>1513</v>
      </c>
      <c r="F1663" s="194" t="s">
        <v>1514</v>
      </c>
      <c r="G1663" s="195" t="s">
        <v>327</v>
      </c>
      <c r="H1663" s="196">
        <v>107.1</v>
      </c>
      <c r="I1663" s="197"/>
      <c r="J1663" s="198">
        <f>ROUND(I1663*H1663,2)</f>
        <v>0</v>
      </c>
      <c r="K1663" s="194" t="s">
        <v>649</v>
      </c>
      <c r="L1663" s="39"/>
      <c r="M1663" s="199" t="s">
        <v>1</v>
      </c>
      <c r="N1663" s="200" t="s">
        <v>40</v>
      </c>
      <c r="O1663" s="71"/>
      <c r="P1663" s="201">
        <f>O1663*H1663</f>
        <v>0</v>
      </c>
      <c r="Q1663" s="201">
        <v>1.4999999999999999E-4</v>
      </c>
      <c r="R1663" s="201">
        <f>Q1663*H1663</f>
        <v>1.6064999999999999E-2</v>
      </c>
      <c r="S1663" s="201">
        <v>0</v>
      </c>
      <c r="T1663" s="202">
        <f>S1663*H1663</f>
        <v>0</v>
      </c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R1663" s="203" t="s">
        <v>382</v>
      </c>
      <c r="AT1663" s="203" t="s">
        <v>187</v>
      </c>
      <c r="AU1663" s="203" t="s">
        <v>185</v>
      </c>
      <c r="AY1663" s="17" t="s">
        <v>184</v>
      </c>
      <c r="BE1663" s="204">
        <f>IF(N1663="základní",J1663,0)</f>
        <v>0</v>
      </c>
      <c r="BF1663" s="204">
        <f>IF(N1663="snížená",J1663,0)</f>
        <v>0</v>
      </c>
      <c r="BG1663" s="204">
        <f>IF(N1663="zákl. přenesená",J1663,0)</f>
        <v>0</v>
      </c>
      <c r="BH1663" s="204">
        <f>IF(N1663="sníž. přenesená",J1663,0)</f>
        <v>0</v>
      </c>
      <c r="BI1663" s="204">
        <f>IF(N1663="nulová",J1663,0)</f>
        <v>0</v>
      </c>
      <c r="BJ1663" s="17" t="s">
        <v>82</v>
      </c>
      <c r="BK1663" s="204">
        <f>ROUND(I1663*H1663,2)</f>
        <v>0</v>
      </c>
      <c r="BL1663" s="17" t="s">
        <v>382</v>
      </c>
      <c r="BM1663" s="203" t="s">
        <v>1515</v>
      </c>
    </row>
    <row r="1664" spans="1:65" s="13" customFormat="1" ht="22.5">
      <c r="B1664" s="205"/>
      <c r="C1664" s="206"/>
      <c r="D1664" s="207" t="s">
        <v>193</v>
      </c>
      <c r="E1664" s="208" t="s">
        <v>1</v>
      </c>
      <c r="F1664" s="209" t="s">
        <v>1448</v>
      </c>
      <c r="G1664" s="206"/>
      <c r="H1664" s="208" t="s">
        <v>1</v>
      </c>
      <c r="I1664" s="210"/>
      <c r="J1664" s="206"/>
      <c r="K1664" s="206"/>
      <c r="L1664" s="211"/>
      <c r="M1664" s="212"/>
      <c r="N1664" s="213"/>
      <c r="O1664" s="213"/>
      <c r="P1664" s="213"/>
      <c r="Q1664" s="213"/>
      <c r="R1664" s="213"/>
      <c r="S1664" s="213"/>
      <c r="T1664" s="214"/>
      <c r="AT1664" s="215" t="s">
        <v>193</v>
      </c>
      <c r="AU1664" s="215" t="s">
        <v>185</v>
      </c>
      <c r="AV1664" s="13" t="s">
        <v>82</v>
      </c>
      <c r="AW1664" s="13" t="s">
        <v>31</v>
      </c>
      <c r="AX1664" s="13" t="s">
        <v>75</v>
      </c>
      <c r="AY1664" s="215" t="s">
        <v>184</v>
      </c>
    </row>
    <row r="1665" spans="1:65" s="13" customFormat="1" ht="11.25">
      <c r="B1665" s="205"/>
      <c r="C1665" s="206"/>
      <c r="D1665" s="207" t="s">
        <v>193</v>
      </c>
      <c r="E1665" s="208" t="s">
        <v>1</v>
      </c>
      <c r="F1665" s="209" t="s">
        <v>195</v>
      </c>
      <c r="G1665" s="206"/>
      <c r="H1665" s="208" t="s">
        <v>1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193</v>
      </c>
      <c r="AU1665" s="215" t="s">
        <v>185</v>
      </c>
      <c r="AV1665" s="13" t="s">
        <v>82</v>
      </c>
      <c r="AW1665" s="13" t="s">
        <v>31</v>
      </c>
      <c r="AX1665" s="13" t="s">
        <v>75</v>
      </c>
      <c r="AY1665" s="215" t="s">
        <v>184</v>
      </c>
    </row>
    <row r="1666" spans="1:65" s="13" customFormat="1" ht="11.25">
      <c r="B1666" s="205"/>
      <c r="C1666" s="206"/>
      <c r="D1666" s="207" t="s">
        <v>193</v>
      </c>
      <c r="E1666" s="208" t="s">
        <v>1</v>
      </c>
      <c r="F1666" s="209" t="s">
        <v>1284</v>
      </c>
      <c r="G1666" s="206"/>
      <c r="H1666" s="208" t="s">
        <v>1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193</v>
      </c>
      <c r="AU1666" s="215" t="s">
        <v>185</v>
      </c>
      <c r="AV1666" s="13" t="s">
        <v>82</v>
      </c>
      <c r="AW1666" s="13" t="s">
        <v>31</v>
      </c>
      <c r="AX1666" s="13" t="s">
        <v>75</v>
      </c>
      <c r="AY1666" s="215" t="s">
        <v>184</v>
      </c>
    </row>
    <row r="1667" spans="1:65" s="14" customFormat="1" ht="11.25">
      <c r="B1667" s="216"/>
      <c r="C1667" s="217"/>
      <c r="D1667" s="207" t="s">
        <v>193</v>
      </c>
      <c r="E1667" s="218" t="s">
        <v>1</v>
      </c>
      <c r="F1667" s="219" t="s">
        <v>1516</v>
      </c>
      <c r="G1667" s="217"/>
      <c r="H1667" s="220">
        <v>107.1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193</v>
      </c>
      <c r="AU1667" s="226" t="s">
        <v>185</v>
      </c>
      <c r="AV1667" s="14" t="s">
        <v>84</v>
      </c>
      <c r="AW1667" s="14" t="s">
        <v>31</v>
      </c>
      <c r="AX1667" s="14" t="s">
        <v>75</v>
      </c>
      <c r="AY1667" s="226" t="s">
        <v>184</v>
      </c>
    </row>
    <row r="1668" spans="1:65" s="2" customFormat="1" ht="36">
      <c r="A1668" s="34"/>
      <c r="B1668" s="35"/>
      <c r="C1668" s="192" t="s">
        <v>1517</v>
      </c>
      <c r="D1668" s="192" t="s">
        <v>187</v>
      </c>
      <c r="E1668" s="193" t="s">
        <v>1518</v>
      </c>
      <c r="F1668" s="194" t="s">
        <v>1519</v>
      </c>
      <c r="G1668" s="195" t="s">
        <v>239</v>
      </c>
      <c r="H1668" s="196">
        <v>4</v>
      </c>
      <c r="I1668" s="197"/>
      <c r="J1668" s="198">
        <f>ROUND(I1668*H1668,2)</f>
        <v>0</v>
      </c>
      <c r="K1668" s="194" t="s">
        <v>649</v>
      </c>
      <c r="L1668" s="39"/>
      <c r="M1668" s="199" t="s">
        <v>1</v>
      </c>
      <c r="N1668" s="200" t="s">
        <v>40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382</v>
      </c>
      <c r="AT1668" s="203" t="s">
        <v>187</v>
      </c>
      <c r="AU1668" s="203" t="s">
        <v>185</v>
      </c>
      <c r="AY1668" s="17" t="s">
        <v>184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82</v>
      </c>
      <c r="BK1668" s="204">
        <f>ROUND(I1668*H1668,2)</f>
        <v>0</v>
      </c>
      <c r="BL1668" s="17" t="s">
        <v>382</v>
      </c>
      <c r="BM1668" s="203" t="s">
        <v>1520</v>
      </c>
    </row>
    <row r="1669" spans="1:65" s="13" customFormat="1" ht="22.5">
      <c r="B1669" s="205"/>
      <c r="C1669" s="206"/>
      <c r="D1669" s="207" t="s">
        <v>193</v>
      </c>
      <c r="E1669" s="208" t="s">
        <v>1</v>
      </c>
      <c r="F1669" s="209" t="s">
        <v>1448</v>
      </c>
      <c r="G1669" s="206"/>
      <c r="H1669" s="208" t="s">
        <v>1</v>
      </c>
      <c r="I1669" s="210"/>
      <c r="J1669" s="206"/>
      <c r="K1669" s="206"/>
      <c r="L1669" s="211"/>
      <c r="M1669" s="212"/>
      <c r="N1669" s="213"/>
      <c r="O1669" s="213"/>
      <c r="P1669" s="213"/>
      <c r="Q1669" s="213"/>
      <c r="R1669" s="213"/>
      <c r="S1669" s="213"/>
      <c r="T1669" s="214"/>
      <c r="AT1669" s="215" t="s">
        <v>193</v>
      </c>
      <c r="AU1669" s="215" t="s">
        <v>185</v>
      </c>
      <c r="AV1669" s="13" t="s">
        <v>82</v>
      </c>
      <c r="AW1669" s="13" t="s">
        <v>31</v>
      </c>
      <c r="AX1669" s="13" t="s">
        <v>75</v>
      </c>
      <c r="AY1669" s="215" t="s">
        <v>184</v>
      </c>
    </row>
    <row r="1670" spans="1:65" s="13" customFormat="1" ht="11.25">
      <c r="B1670" s="205"/>
      <c r="C1670" s="206"/>
      <c r="D1670" s="207" t="s">
        <v>193</v>
      </c>
      <c r="E1670" s="208" t="s">
        <v>1</v>
      </c>
      <c r="F1670" s="209" t="s">
        <v>195</v>
      </c>
      <c r="G1670" s="206"/>
      <c r="H1670" s="208" t="s">
        <v>1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193</v>
      </c>
      <c r="AU1670" s="215" t="s">
        <v>185</v>
      </c>
      <c r="AV1670" s="13" t="s">
        <v>82</v>
      </c>
      <c r="AW1670" s="13" t="s">
        <v>31</v>
      </c>
      <c r="AX1670" s="13" t="s">
        <v>75</v>
      </c>
      <c r="AY1670" s="215" t="s">
        <v>184</v>
      </c>
    </row>
    <row r="1671" spans="1:65" s="13" customFormat="1" ht="11.25">
      <c r="B1671" s="205"/>
      <c r="C1671" s="206"/>
      <c r="D1671" s="207" t="s">
        <v>193</v>
      </c>
      <c r="E1671" s="208" t="s">
        <v>1</v>
      </c>
      <c r="F1671" s="209" t="s">
        <v>1306</v>
      </c>
      <c r="G1671" s="206"/>
      <c r="H1671" s="208" t="s">
        <v>1</v>
      </c>
      <c r="I1671" s="210"/>
      <c r="J1671" s="206"/>
      <c r="K1671" s="206"/>
      <c r="L1671" s="211"/>
      <c r="M1671" s="212"/>
      <c r="N1671" s="213"/>
      <c r="O1671" s="213"/>
      <c r="P1671" s="213"/>
      <c r="Q1671" s="213"/>
      <c r="R1671" s="213"/>
      <c r="S1671" s="213"/>
      <c r="T1671" s="214"/>
      <c r="AT1671" s="215" t="s">
        <v>193</v>
      </c>
      <c r="AU1671" s="215" t="s">
        <v>185</v>
      </c>
      <c r="AV1671" s="13" t="s">
        <v>82</v>
      </c>
      <c r="AW1671" s="13" t="s">
        <v>31</v>
      </c>
      <c r="AX1671" s="13" t="s">
        <v>75</v>
      </c>
      <c r="AY1671" s="215" t="s">
        <v>184</v>
      </c>
    </row>
    <row r="1672" spans="1:65" s="14" customFormat="1" ht="11.25">
      <c r="B1672" s="216"/>
      <c r="C1672" s="217"/>
      <c r="D1672" s="207" t="s">
        <v>193</v>
      </c>
      <c r="E1672" s="218" t="s">
        <v>1</v>
      </c>
      <c r="F1672" s="219" t="s">
        <v>191</v>
      </c>
      <c r="G1672" s="217"/>
      <c r="H1672" s="220">
        <v>4</v>
      </c>
      <c r="I1672" s="221"/>
      <c r="J1672" s="217"/>
      <c r="K1672" s="217"/>
      <c r="L1672" s="222"/>
      <c r="M1672" s="223"/>
      <c r="N1672" s="224"/>
      <c r="O1672" s="224"/>
      <c r="P1672" s="224"/>
      <c r="Q1672" s="224"/>
      <c r="R1672" s="224"/>
      <c r="S1672" s="224"/>
      <c r="T1672" s="225"/>
      <c r="AT1672" s="226" t="s">
        <v>193</v>
      </c>
      <c r="AU1672" s="226" t="s">
        <v>185</v>
      </c>
      <c r="AV1672" s="14" t="s">
        <v>84</v>
      </c>
      <c r="AW1672" s="14" t="s">
        <v>31</v>
      </c>
      <c r="AX1672" s="14" t="s">
        <v>75</v>
      </c>
      <c r="AY1672" s="226" t="s">
        <v>184</v>
      </c>
    </row>
    <row r="1673" spans="1:65" s="2" customFormat="1" ht="24">
      <c r="A1673" s="34"/>
      <c r="B1673" s="35"/>
      <c r="C1673" s="192" t="s">
        <v>1521</v>
      </c>
      <c r="D1673" s="192" t="s">
        <v>187</v>
      </c>
      <c r="E1673" s="193" t="s">
        <v>1522</v>
      </c>
      <c r="F1673" s="194" t="s">
        <v>1523</v>
      </c>
      <c r="G1673" s="195" t="s">
        <v>239</v>
      </c>
      <c r="H1673" s="196">
        <v>30</v>
      </c>
      <c r="I1673" s="197"/>
      <c r="J1673" s="198">
        <f>ROUND(I1673*H1673,2)</f>
        <v>0</v>
      </c>
      <c r="K1673" s="194" t="s">
        <v>649</v>
      </c>
      <c r="L1673" s="39"/>
      <c r="M1673" s="199" t="s">
        <v>1</v>
      </c>
      <c r="N1673" s="200" t="s">
        <v>40</v>
      </c>
      <c r="O1673" s="71"/>
      <c r="P1673" s="201">
        <f>O1673*H1673</f>
        <v>0</v>
      </c>
      <c r="Q1673" s="201">
        <v>0</v>
      </c>
      <c r="R1673" s="201">
        <f>Q1673*H1673</f>
        <v>0</v>
      </c>
      <c r="S1673" s="201">
        <v>0</v>
      </c>
      <c r="T1673" s="202">
        <f>S1673*H1673</f>
        <v>0</v>
      </c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R1673" s="203" t="s">
        <v>382</v>
      </c>
      <c r="AT1673" s="203" t="s">
        <v>187</v>
      </c>
      <c r="AU1673" s="203" t="s">
        <v>185</v>
      </c>
      <c r="AY1673" s="17" t="s">
        <v>184</v>
      </c>
      <c r="BE1673" s="204">
        <f>IF(N1673="základní",J1673,0)</f>
        <v>0</v>
      </c>
      <c r="BF1673" s="204">
        <f>IF(N1673="snížená",J1673,0)</f>
        <v>0</v>
      </c>
      <c r="BG1673" s="204">
        <f>IF(N1673="zákl. přenesená",J1673,0)</f>
        <v>0</v>
      </c>
      <c r="BH1673" s="204">
        <f>IF(N1673="sníž. přenesená",J1673,0)</f>
        <v>0</v>
      </c>
      <c r="BI1673" s="204">
        <f>IF(N1673="nulová",J1673,0)</f>
        <v>0</v>
      </c>
      <c r="BJ1673" s="17" t="s">
        <v>82</v>
      </c>
      <c r="BK1673" s="204">
        <f>ROUND(I1673*H1673,2)</f>
        <v>0</v>
      </c>
      <c r="BL1673" s="17" t="s">
        <v>382</v>
      </c>
      <c r="BM1673" s="203" t="s">
        <v>1524</v>
      </c>
    </row>
    <row r="1674" spans="1:65" s="13" customFormat="1" ht="22.5">
      <c r="B1674" s="205"/>
      <c r="C1674" s="206"/>
      <c r="D1674" s="207" t="s">
        <v>193</v>
      </c>
      <c r="E1674" s="208" t="s">
        <v>1</v>
      </c>
      <c r="F1674" s="209" t="s">
        <v>1448</v>
      </c>
      <c r="G1674" s="206"/>
      <c r="H1674" s="208" t="s">
        <v>1</v>
      </c>
      <c r="I1674" s="210"/>
      <c r="J1674" s="206"/>
      <c r="K1674" s="206"/>
      <c r="L1674" s="211"/>
      <c r="M1674" s="212"/>
      <c r="N1674" s="213"/>
      <c r="O1674" s="213"/>
      <c r="P1674" s="213"/>
      <c r="Q1674" s="213"/>
      <c r="R1674" s="213"/>
      <c r="S1674" s="213"/>
      <c r="T1674" s="214"/>
      <c r="AT1674" s="215" t="s">
        <v>193</v>
      </c>
      <c r="AU1674" s="215" t="s">
        <v>185</v>
      </c>
      <c r="AV1674" s="13" t="s">
        <v>82</v>
      </c>
      <c r="AW1674" s="13" t="s">
        <v>31</v>
      </c>
      <c r="AX1674" s="13" t="s">
        <v>75</v>
      </c>
      <c r="AY1674" s="215" t="s">
        <v>184</v>
      </c>
    </row>
    <row r="1675" spans="1:65" s="13" customFormat="1" ht="11.25">
      <c r="B1675" s="205"/>
      <c r="C1675" s="206"/>
      <c r="D1675" s="207" t="s">
        <v>193</v>
      </c>
      <c r="E1675" s="208" t="s">
        <v>1</v>
      </c>
      <c r="F1675" s="209" t="s">
        <v>195</v>
      </c>
      <c r="G1675" s="206"/>
      <c r="H1675" s="208" t="s">
        <v>1</v>
      </c>
      <c r="I1675" s="210"/>
      <c r="J1675" s="206"/>
      <c r="K1675" s="206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193</v>
      </c>
      <c r="AU1675" s="215" t="s">
        <v>185</v>
      </c>
      <c r="AV1675" s="13" t="s">
        <v>82</v>
      </c>
      <c r="AW1675" s="13" t="s">
        <v>31</v>
      </c>
      <c r="AX1675" s="13" t="s">
        <v>75</v>
      </c>
      <c r="AY1675" s="215" t="s">
        <v>184</v>
      </c>
    </row>
    <row r="1676" spans="1:65" s="13" customFormat="1" ht="11.25">
      <c r="B1676" s="205"/>
      <c r="C1676" s="206"/>
      <c r="D1676" s="207" t="s">
        <v>193</v>
      </c>
      <c r="E1676" s="208" t="s">
        <v>1</v>
      </c>
      <c r="F1676" s="209" t="s">
        <v>1525</v>
      </c>
      <c r="G1676" s="206"/>
      <c r="H1676" s="208" t="s">
        <v>1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193</v>
      </c>
      <c r="AU1676" s="215" t="s">
        <v>185</v>
      </c>
      <c r="AV1676" s="13" t="s">
        <v>82</v>
      </c>
      <c r="AW1676" s="13" t="s">
        <v>31</v>
      </c>
      <c r="AX1676" s="13" t="s">
        <v>75</v>
      </c>
      <c r="AY1676" s="215" t="s">
        <v>184</v>
      </c>
    </row>
    <row r="1677" spans="1:65" s="14" customFormat="1" ht="11.25">
      <c r="B1677" s="216"/>
      <c r="C1677" s="217"/>
      <c r="D1677" s="207" t="s">
        <v>193</v>
      </c>
      <c r="E1677" s="218" t="s">
        <v>1</v>
      </c>
      <c r="F1677" s="219" t="s">
        <v>640</v>
      </c>
      <c r="G1677" s="217"/>
      <c r="H1677" s="220">
        <v>30</v>
      </c>
      <c r="I1677" s="221"/>
      <c r="J1677" s="217"/>
      <c r="K1677" s="217"/>
      <c r="L1677" s="222"/>
      <c r="M1677" s="223"/>
      <c r="N1677" s="224"/>
      <c r="O1677" s="224"/>
      <c r="P1677" s="224"/>
      <c r="Q1677" s="224"/>
      <c r="R1677" s="224"/>
      <c r="S1677" s="224"/>
      <c r="T1677" s="225"/>
      <c r="AT1677" s="226" t="s">
        <v>193</v>
      </c>
      <c r="AU1677" s="226" t="s">
        <v>185</v>
      </c>
      <c r="AV1677" s="14" t="s">
        <v>84</v>
      </c>
      <c r="AW1677" s="14" t="s">
        <v>31</v>
      </c>
      <c r="AX1677" s="14" t="s">
        <v>75</v>
      </c>
      <c r="AY1677" s="226" t="s">
        <v>184</v>
      </c>
    </row>
    <row r="1678" spans="1:65" s="2" customFormat="1" ht="21.75" customHeight="1">
      <c r="A1678" s="34"/>
      <c r="B1678" s="35"/>
      <c r="C1678" s="192" t="s">
        <v>1526</v>
      </c>
      <c r="D1678" s="192" t="s">
        <v>187</v>
      </c>
      <c r="E1678" s="193" t="s">
        <v>1527</v>
      </c>
      <c r="F1678" s="194" t="s">
        <v>1528</v>
      </c>
      <c r="G1678" s="195" t="s">
        <v>239</v>
      </c>
      <c r="H1678" s="196">
        <v>10</v>
      </c>
      <c r="I1678" s="197"/>
      <c r="J1678" s="198">
        <f>ROUND(I1678*H1678,2)</f>
        <v>0</v>
      </c>
      <c r="K1678" s="194" t="s">
        <v>649</v>
      </c>
      <c r="L1678" s="39"/>
      <c r="M1678" s="199" t="s">
        <v>1</v>
      </c>
      <c r="N1678" s="200" t="s">
        <v>40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382</v>
      </c>
      <c r="AT1678" s="203" t="s">
        <v>187</v>
      </c>
      <c r="AU1678" s="203" t="s">
        <v>185</v>
      </c>
      <c r="AY1678" s="17" t="s">
        <v>184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82</v>
      </c>
      <c r="BK1678" s="204">
        <f>ROUND(I1678*H1678,2)</f>
        <v>0</v>
      </c>
      <c r="BL1678" s="17" t="s">
        <v>382</v>
      </c>
      <c r="BM1678" s="203" t="s">
        <v>1529</v>
      </c>
    </row>
    <row r="1679" spans="1:65" s="13" customFormat="1" ht="22.5">
      <c r="B1679" s="205"/>
      <c r="C1679" s="206"/>
      <c r="D1679" s="207" t="s">
        <v>193</v>
      </c>
      <c r="E1679" s="208" t="s">
        <v>1</v>
      </c>
      <c r="F1679" s="209" t="s">
        <v>1448</v>
      </c>
      <c r="G1679" s="206"/>
      <c r="H1679" s="208" t="s">
        <v>1</v>
      </c>
      <c r="I1679" s="210"/>
      <c r="J1679" s="206"/>
      <c r="K1679" s="206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193</v>
      </c>
      <c r="AU1679" s="215" t="s">
        <v>185</v>
      </c>
      <c r="AV1679" s="13" t="s">
        <v>82</v>
      </c>
      <c r="AW1679" s="13" t="s">
        <v>31</v>
      </c>
      <c r="AX1679" s="13" t="s">
        <v>75</v>
      </c>
      <c r="AY1679" s="215" t="s">
        <v>184</v>
      </c>
    </row>
    <row r="1680" spans="1:65" s="13" customFormat="1" ht="11.25">
      <c r="B1680" s="205"/>
      <c r="C1680" s="206"/>
      <c r="D1680" s="207" t="s">
        <v>193</v>
      </c>
      <c r="E1680" s="208" t="s">
        <v>1</v>
      </c>
      <c r="F1680" s="209" t="s">
        <v>195</v>
      </c>
      <c r="G1680" s="206"/>
      <c r="H1680" s="208" t="s">
        <v>1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193</v>
      </c>
      <c r="AU1680" s="215" t="s">
        <v>185</v>
      </c>
      <c r="AV1680" s="13" t="s">
        <v>82</v>
      </c>
      <c r="AW1680" s="13" t="s">
        <v>31</v>
      </c>
      <c r="AX1680" s="13" t="s">
        <v>75</v>
      </c>
      <c r="AY1680" s="215" t="s">
        <v>184</v>
      </c>
    </row>
    <row r="1681" spans="1:65" s="13" customFormat="1" ht="11.25">
      <c r="B1681" s="205"/>
      <c r="C1681" s="206"/>
      <c r="D1681" s="207" t="s">
        <v>193</v>
      </c>
      <c r="E1681" s="208" t="s">
        <v>1</v>
      </c>
      <c r="F1681" s="209" t="s">
        <v>1306</v>
      </c>
      <c r="G1681" s="206"/>
      <c r="H1681" s="208" t="s">
        <v>1</v>
      </c>
      <c r="I1681" s="210"/>
      <c r="J1681" s="206"/>
      <c r="K1681" s="206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193</v>
      </c>
      <c r="AU1681" s="215" t="s">
        <v>185</v>
      </c>
      <c r="AV1681" s="13" t="s">
        <v>82</v>
      </c>
      <c r="AW1681" s="13" t="s">
        <v>31</v>
      </c>
      <c r="AX1681" s="13" t="s">
        <v>75</v>
      </c>
      <c r="AY1681" s="215" t="s">
        <v>184</v>
      </c>
    </row>
    <row r="1682" spans="1:65" s="14" customFormat="1" ht="11.25">
      <c r="B1682" s="216"/>
      <c r="C1682" s="217"/>
      <c r="D1682" s="207" t="s">
        <v>193</v>
      </c>
      <c r="E1682" s="218" t="s">
        <v>1</v>
      </c>
      <c r="F1682" s="219" t="s">
        <v>261</v>
      </c>
      <c r="G1682" s="217"/>
      <c r="H1682" s="220">
        <v>10</v>
      </c>
      <c r="I1682" s="221"/>
      <c r="J1682" s="217"/>
      <c r="K1682" s="217"/>
      <c r="L1682" s="222"/>
      <c r="M1682" s="223"/>
      <c r="N1682" s="224"/>
      <c r="O1682" s="224"/>
      <c r="P1682" s="224"/>
      <c r="Q1682" s="224"/>
      <c r="R1682" s="224"/>
      <c r="S1682" s="224"/>
      <c r="T1682" s="225"/>
      <c r="AT1682" s="226" t="s">
        <v>193</v>
      </c>
      <c r="AU1682" s="226" t="s">
        <v>185</v>
      </c>
      <c r="AV1682" s="14" t="s">
        <v>84</v>
      </c>
      <c r="AW1682" s="14" t="s">
        <v>31</v>
      </c>
      <c r="AX1682" s="14" t="s">
        <v>75</v>
      </c>
      <c r="AY1682" s="226" t="s">
        <v>184</v>
      </c>
    </row>
    <row r="1683" spans="1:65" s="2" customFormat="1" ht="21.75" customHeight="1">
      <c r="A1683" s="34"/>
      <c r="B1683" s="35"/>
      <c r="C1683" s="192" t="s">
        <v>1530</v>
      </c>
      <c r="D1683" s="192" t="s">
        <v>187</v>
      </c>
      <c r="E1683" s="193" t="s">
        <v>1531</v>
      </c>
      <c r="F1683" s="194" t="s">
        <v>1532</v>
      </c>
      <c r="G1683" s="195" t="s">
        <v>239</v>
      </c>
      <c r="H1683" s="196">
        <v>8</v>
      </c>
      <c r="I1683" s="197"/>
      <c r="J1683" s="198">
        <f>ROUND(I1683*H1683,2)</f>
        <v>0</v>
      </c>
      <c r="K1683" s="194" t="s">
        <v>649</v>
      </c>
      <c r="L1683" s="39"/>
      <c r="M1683" s="199" t="s">
        <v>1</v>
      </c>
      <c r="N1683" s="200" t="s">
        <v>40</v>
      </c>
      <c r="O1683" s="71"/>
      <c r="P1683" s="201">
        <f>O1683*H1683</f>
        <v>0</v>
      </c>
      <c r="Q1683" s="201">
        <v>0</v>
      </c>
      <c r="R1683" s="201">
        <f>Q1683*H1683</f>
        <v>0</v>
      </c>
      <c r="S1683" s="201">
        <v>0</v>
      </c>
      <c r="T1683" s="202">
        <f>S1683*H1683</f>
        <v>0</v>
      </c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R1683" s="203" t="s">
        <v>382</v>
      </c>
      <c r="AT1683" s="203" t="s">
        <v>187</v>
      </c>
      <c r="AU1683" s="203" t="s">
        <v>185</v>
      </c>
      <c r="AY1683" s="17" t="s">
        <v>184</v>
      </c>
      <c r="BE1683" s="204">
        <f>IF(N1683="základní",J1683,0)</f>
        <v>0</v>
      </c>
      <c r="BF1683" s="204">
        <f>IF(N1683="snížená",J1683,0)</f>
        <v>0</v>
      </c>
      <c r="BG1683" s="204">
        <f>IF(N1683="zákl. přenesená",J1683,0)</f>
        <v>0</v>
      </c>
      <c r="BH1683" s="204">
        <f>IF(N1683="sníž. přenesená",J1683,0)</f>
        <v>0</v>
      </c>
      <c r="BI1683" s="204">
        <f>IF(N1683="nulová",J1683,0)</f>
        <v>0</v>
      </c>
      <c r="BJ1683" s="17" t="s">
        <v>82</v>
      </c>
      <c r="BK1683" s="204">
        <f>ROUND(I1683*H1683,2)</f>
        <v>0</v>
      </c>
      <c r="BL1683" s="17" t="s">
        <v>382</v>
      </c>
      <c r="BM1683" s="203" t="s">
        <v>1533</v>
      </c>
    </row>
    <row r="1684" spans="1:65" s="13" customFormat="1" ht="22.5">
      <c r="B1684" s="205"/>
      <c r="C1684" s="206"/>
      <c r="D1684" s="207" t="s">
        <v>193</v>
      </c>
      <c r="E1684" s="208" t="s">
        <v>1</v>
      </c>
      <c r="F1684" s="209" t="s">
        <v>1448</v>
      </c>
      <c r="G1684" s="206"/>
      <c r="H1684" s="208" t="s">
        <v>1</v>
      </c>
      <c r="I1684" s="210"/>
      <c r="J1684" s="206"/>
      <c r="K1684" s="206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193</v>
      </c>
      <c r="AU1684" s="215" t="s">
        <v>185</v>
      </c>
      <c r="AV1684" s="13" t="s">
        <v>82</v>
      </c>
      <c r="AW1684" s="13" t="s">
        <v>31</v>
      </c>
      <c r="AX1684" s="13" t="s">
        <v>75</v>
      </c>
      <c r="AY1684" s="215" t="s">
        <v>184</v>
      </c>
    </row>
    <row r="1685" spans="1:65" s="13" customFormat="1" ht="11.25">
      <c r="B1685" s="205"/>
      <c r="C1685" s="206"/>
      <c r="D1685" s="207" t="s">
        <v>193</v>
      </c>
      <c r="E1685" s="208" t="s">
        <v>1</v>
      </c>
      <c r="F1685" s="209" t="s">
        <v>195</v>
      </c>
      <c r="G1685" s="206"/>
      <c r="H1685" s="208" t="s">
        <v>1</v>
      </c>
      <c r="I1685" s="210"/>
      <c r="J1685" s="206"/>
      <c r="K1685" s="206"/>
      <c r="L1685" s="211"/>
      <c r="M1685" s="212"/>
      <c r="N1685" s="213"/>
      <c r="O1685" s="213"/>
      <c r="P1685" s="213"/>
      <c r="Q1685" s="213"/>
      <c r="R1685" s="213"/>
      <c r="S1685" s="213"/>
      <c r="T1685" s="214"/>
      <c r="AT1685" s="215" t="s">
        <v>193</v>
      </c>
      <c r="AU1685" s="215" t="s">
        <v>185</v>
      </c>
      <c r="AV1685" s="13" t="s">
        <v>82</v>
      </c>
      <c r="AW1685" s="13" t="s">
        <v>31</v>
      </c>
      <c r="AX1685" s="13" t="s">
        <v>75</v>
      </c>
      <c r="AY1685" s="215" t="s">
        <v>184</v>
      </c>
    </row>
    <row r="1686" spans="1:65" s="13" customFormat="1" ht="11.25">
      <c r="B1686" s="205"/>
      <c r="C1686" s="206"/>
      <c r="D1686" s="207" t="s">
        <v>193</v>
      </c>
      <c r="E1686" s="208" t="s">
        <v>1</v>
      </c>
      <c r="F1686" s="209" t="s">
        <v>1306</v>
      </c>
      <c r="G1686" s="206"/>
      <c r="H1686" s="208" t="s">
        <v>1</v>
      </c>
      <c r="I1686" s="210"/>
      <c r="J1686" s="206"/>
      <c r="K1686" s="206"/>
      <c r="L1686" s="211"/>
      <c r="M1686" s="212"/>
      <c r="N1686" s="213"/>
      <c r="O1686" s="213"/>
      <c r="P1686" s="213"/>
      <c r="Q1686" s="213"/>
      <c r="R1686" s="213"/>
      <c r="S1686" s="213"/>
      <c r="T1686" s="214"/>
      <c r="AT1686" s="215" t="s">
        <v>193</v>
      </c>
      <c r="AU1686" s="215" t="s">
        <v>185</v>
      </c>
      <c r="AV1686" s="13" t="s">
        <v>82</v>
      </c>
      <c r="AW1686" s="13" t="s">
        <v>31</v>
      </c>
      <c r="AX1686" s="13" t="s">
        <v>75</v>
      </c>
      <c r="AY1686" s="215" t="s">
        <v>184</v>
      </c>
    </row>
    <row r="1687" spans="1:65" s="14" customFormat="1" ht="11.25">
      <c r="B1687" s="216"/>
      <c r="C1687" s="217"/>
      <c r="D1687" s="207" t="s">
        <v>193</v>
      </c>
      <c r="E1687" s="218" t="s">
        <v>1</v>
      </c>
      <c r="F1687" s="219" t="s">
        <v>251</v>
      </c>
      <c r="G1687" s="217"/>
      <c r="H1687" s="220">
        <v>8</v>
      </c>
      <c r="I1687" s="221"/>
      <c r="J1687" s="217"/>
      <c r="K1687" s="217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193</v>
      </c>
      <c r="AU1687" s="226" t="s">
        <v>185</v>
      </c>
      <c r="AV1687" s="14" t="s">
        <v>84</v>
      </c>
      <c r="AW1687" s="14" t="s">
        <v>31</v>
      </c>
      <c r="AX1687" s="14" t="s">
        <v>75</v>
      </c>
      <c r="AY1687" s="226" t="s">
        <v>184</v>
      </c>
    </row>
    <row r="1688" spans="1:65" s="2" customFormat="1" ht="21.75" customHeight="1">
      <c r="A1688" s="34"/>
      <c r="B1688" s="35"/>
      <c r="C1688" s="192" t="s">
        <v>1534</v>
      </c>
      <c r="D1688" s="192" t="s">
        <v>187</v>
      </c>
      <c r="E1688" s="193" t="s">
        <v>1535</v>
      </c>
      <c r="F1688" s="194" t="s">
        <v>1536</v>
      </c>
      <c r="G1688" s="195" t="s">
        <v>239</v>
      </c>
      <c r="H1688" s="196">
        <v>9</v>
      </c>
      <c r="I1688" s="197"/>
      <c r="J1688" s="198">
        <f>ROUND(I1688*H1688,2)</f>
        <v>0</v>
      </c>
      <c r="K1688" s="194" t="s">
        <v>649</v>
      </c>
      <c r="L1688" s="39"/>
      <c r="M1688" s="199" t="s">
        <v>1</v>
      </c>
      <c r="N1688" s="200" t="s">
        <v>40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382</v>
      </c>
      <c r="AT1688" s="203" t="s">
        <v>187</v>
      </c>
      <c r="AU1688" s="203" t="s">
        <v>185</v>
      </c>
      <c r="AY1688" s="17" t="s">
        <v>184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82</v>
      </c>
      <c r="BK1688" s="204">
        <f>ROUND(I1688*H1688,2)</f>
        <v>0</v>
      </c>
      <c r="BL1688" s="17" t="s">
        <v>382</v>
      </c>
      <c r="BM1688" s="203" t="s">
        <v>1537</v>
      </c>
    </row>
    <row r="1689" spans="1:65" s="13" customFormat="1" ht="22.5">
      <c r="B1689" s="205"/>
      <c r="C1689" s="206"/>
      <c r="D1689" s="207" t="s">
        <v>193</v>
      </c>
      <c r="E1689" s="208" t="s">
        <v>1</v>
      </c>
      <c r="F1689" s="209" t="s">
        <v>1448</v>
      </c>
      <c r="G1689" s="206"/>
      <c r="H1689" s="208" t="s">
        <v>1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193</v>
      </c>
      <c r="AU1689" s="215" t="s">
        <v>185</v>
      </c>
      <c r="AV1689" s="13" t="s">
        <v>82</v>
      </c>
      <c r="AW1689" s="13" t="s">
        <v>31</v>
      </c>
      <c r="AX1689" s="13" t="s">
        <v>75</v>
      </c>
      <c r="AY1689" s="215" t="s">
        <v>184</v>
      </c>
    </row>
    <row r="1690" spans="1:65" s="13" customFormat="1" ht="11.25">
      <c r="B1690" s="205"/>
      <c r="C1690" s="206"/>
      <c r="D1690" s="207" t="s">
        <v>193</v>
      </c>
      <c r="E1690" s="208" t="s">
        <v>1</v>
      </c>
      <c r="F1690" s="209" t="s">
        <v>195</v>
      </c>
      <c r="G1690" s="206"/>
      <c r="H1690" s="208" t="s">
        <v>1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193</v>
      </c>
      <c r="AU1690" s="215" t="s">
        <v>185</v>
      </c>
      <c r="AV1690" s="13" t="s">
        <v>82</v>
      </c>
      <c r="AW1690" s="13" t="s">
        <v>31</v>
      </c>
      <c r="AX1690" s="13" t="s">
        <v>75</v>
      </c>
      <c r="AY1690" s="215" t="s">
        <v>184</v>
      </c>
    </row>
    <row r="1691" spans="1:65" s="13" customFormat="1" ht="11.25">
      <c r="B1691" s="205"/>
      <c r="C1691" s="206"/>
      <c r="D1691" s="207" t="s">
        <v>193</v>
      </c>
      <c r="E1691" s="208" t="s">
        <v>1</v>
      </c>
      <c r="F1691" s="209" t="s">
        <v>1306</v>
      </c>
      <c r="G1691" s="206"/>
      <c r="H1691" s="208" t="s">
        <v>1</v>
      </c>
      <c r="I1691" s="210"/>
      <c r="J1691" s="206"/>
      <c r="K1691" s="206"/>
      <c r="L1691" s="211"/>
      <c r="M1691" s="212"/>
      <c r="N1691" s="213"/>
      <c r="O1691" s="213"/>
      <c r="P1691" s="213"/>
      <c r="Q1691" s="213"/>
      <c r="R1691" s="213"/>
      <c r="S1691" s="213"/>
      <c r="T1691" s="214"/>
      <c r="AT1691" s="215" t="s">
        <v>193</v>
      </c>
      <c r="AU1691" s="215" t="s">
        <v>185</v>
      </c>
      <c r="AV1691" s="13" t="s">
        <v>82</v>
      </c>
      <c r="AW1691" s="13" t="s">
        <v>31</v>
      </c>
      <c r="AX1691" s="13" t="s">
        <v>75</v>
      </c>
      <c r="AY1691" s="215" t="s">
        <v>184</v>
      </c>
    </row>
    <row r="1692" spans="1:65" s="14" customFormat="1" ht="11.25">
      <c r="B1692" s="216"/>
      <c r="C1692" s="217"/>
      <c r="D1692" s="207" t="s">
        <v>193</v>
      </c>
      <c r="E1692" s="218" t="s">
        <v>1</v>
      </c>
      <c r="F1692" s="219" t="s">
        <v>256</v>
      </c>
      <c r="G1692" s="217"/>
      <c r="H1692" s="220">
        <v>9</v>
      </c>
      <c r="I1692" s="221"/>
      <c r="J1692" s="217"/>
      <c r="K1692" s="217"/>
      <c r="L1692" s="222"/>
      <c r="M1692" s="223"/>
      <c r="N1692" s="224"/>
      <c r="O1692" s="224"/>
      <c r="P1692" s="224"/>
      <c r="Q1692" s="224"/>
      <c r="R1692" s="224"/>
      <c r="S1692" s="224"/>
      <c r="T1692" s="225"/>
      <c r="AT1692" s="226" t="s">
        <v>193</v>
      </c>
      <c r="AU1692" s="226" t="s">
        <v>185</v>
      </c>
      <c r="AV1692" s="14" t="s">
        <v>84</v>
      </c>
      <c r="AW1692" s="14" t="s">
        <v>31</v>
      </c>
      <c r="AX1692" s="14" t="s">
        <v>75</v>
      </c>
      <c r="AY1692" s="226" t="s">
        <v>184</v>
      </c>
    </row>
    <row r="1693" spans="1:65" s="2" customFormat="1" ht="21.75" customHeight="1">
      <c r="A1693" s="34"/>
      <c r="B1693" s="35"/>
      <c r="C1693" s="192" t="s">
        <v>1538</v>
      </c>
      <c r="D1693" s="192" t="s">
        <v>187</v>
      </c>
      <c r="E1693" s="193" t="s">
        <v>1539</v>
      </c>
      <c r="F1693" s="194" t="s">
        <v>1540</v>
      </c>
      <c r="G1693" s="195" t="s">
        <v>239</v>
      </c>
      <c r="H1693" s="196">
        <v>8</v>
      </c>
      <c r="I1693" s="197"/>
      <c r="J1693" s="198">
        <f>ROUND(I1693*H1693,2)</f>
        <v>0</v>
      </c>
      <c r="K1693" s="194" t="s">
        <v>649</v>
      </c>
      <c r="L1693" s="39"/>
      <c r="M1693" s="199" t="s">
        <v>1</v>
      </c>
      <c r="N1693" s="200" t="s">
        <v>40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382</v>
      </c>
      <c r="AT1693" s="203" t="s">
        <v>187</v>
      </c>
      <c r="AU1693" s="203" t="s">
        <v>185</v>
      </c>
      <c r="AY1693" s="17" t="s">
        <v>184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82</v>
      </c>
      <c r="BK1693" s="204">
        <f>ROUND(I1693*H1693,2)</f>
        <v>0</v>
      </c>
      <c r="BL1693" s="17" t="s">
        <v>382</v>
      </c>
      <c r="BM1693" s="203" t="s">
        <v>1541</v>
      </c>
    </row>
    <row r="1694" spans="1:65" s="13" customFormat="1" ht="22.5">
      <c r="B1694" s="205"/>
      <c r="C1694" s="206"/>
      <c r="D1694" s="207" t="s">
        <v>193</v>
      </c>
      <c r="E1694" s="208" t="s">
        <v>1</v>
      </c>
      <c r="F1694" s="209" t="s">
        <v>1448</v>
      </c>
      <c r="G1694" s="206"/>
      <c r="H1694" s="208" t="s">
        <v>1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193</v>
      </c>
      <c r="AU1694" s="215" t="s">
        <v>185</v>
      </c>
      <c r="AV1694" s="13" t="s">
        <v>82</v>
      </c>
      <c r="AW1694" s="13" t="s">
        <v>31</v>
      </c>
      <c r="AX1694" s="13" t="s">
        <v>75</v>
      </c>
      <c r="AY1694" s="215" t="s">
        <v>184</v>
      </c>
    </row>
    <row r="1695" spans="1:65" s="13" customFormat="1" ht="11.25">
      <c r="B1695" s="205"/>
      <c r="C1695" s="206"/>
      <c r="D1695" s="207" t="s">
        <v>193</v>
      </c>
      <c r="E1695" s="208" t="s">
        <v>1</v>
      </c>
      <c r="F1695" s="209" t="s">
        <v>195</v>
      </c>
      <c r="G1695" s="206"/>
      <c r="H1695" s="208" t="s">
        <v>1</v>
      </c>
      <c r="I1695" s="210"/>
      <c r="J1695" s="206"/>
      <c r="K1695" s="206"/>
      <c r="L1695" s="211"/>
      <c r="M1695" s="212"/>
      <c r="N1695" s="213"/>
      <c r="O1695" s="213"/>
      <c r="P1695" s="213"/>
      <c r="Q1695" s="213"/>
      <c r="R1695" s="213"/>
      <c r="S1695" s="213"/>
      <c r="T1695" s="214"/>
      <c r="AT1695" s="215" t="s">
        <v>193</v>
      </c>
      <c r="AU1695" s="215" t="s">
        <v>185</v>
      </c>
      <c r="AV1695" s="13" t="s">
        <v>82</v>
      </c>
      <c r="AW1695" s="13" t="s">
        <v>31</v>
      </c>
      <c r="AX1695" s="13" t="s">
        <v>75</v>
      </c>
      <c r="AY1695" s="215" t="s">
        <v>184</v>
      </c>
    </row>
    <row r="1696" spans="1:65" s="13" customFormat="1" ht="11.25">
      <c r="B1696" s="205"/>
      <c r="C1696" s="206"/>
      <c r="D1696" s="207" t="s">
        <v>193</v>
      </c>
      <c r="E1696" s="208" t="s">
        <v>1</v>
      </c>
      <c r="F1696" s="209" t="s">
        <v>1284</v>
      </c>
      <c r="G1696" s="206"/>
      <c r="H1696" s="208" t="s">
        <v>1</v>
      </c>
      <c r="I1696" s="210"/>
      <c r="J1696" s="206"/>
      <c r="K1696" s="206"/>
      <c r="L1696" s="211"/>
      <c r="M1696" s="212"/>
      <c r="N1696" s="213"/>
      <c r="O1696" s="213"/>
      <c r="P1696" s="213"/>
      <c r="Q1696" s="213"/>
      <c r="R1696" s="213"/>
      <c r="S1696" s="213"/>
      <c r="T1696" s="214"/>
      <c r="AT1696" s="215" t="s">
        <v>193</v>
      </c>
      <c r="AU1696" s="215" t="s">
        <v>185</v>
      </c>
      <c r="AV1696" s="13" t="s">
        <v>82</v>
      </c>
      <c r="AW1696" s="13" t="s">
        <v>31</v>
      </c>
      <c r="AX1696" s="13" t="s">
        <v>75</v>
      </c>
      <c r="AY1696" s="215" t="s">
        <v>184</v>
      </c>
    </row>
    <row r="1697" spans="1:65" s="14" customFormat="1" ht="11.25">
      <c r="B1697" s="216"/>
      <c r="C1697" s="217"/>
      <c r="D1697" s="207" t="s">
        <v>193</v>
      </c>
      <c r="E1697" s="218" t="s">
        <v>1</v>
      </c>
      <c r="F1697" s="219" t="s">
        <v>251</v>
      </c>
      <c r="G1697" s="217"/>
      <c r="H1697" s="220">
        <v>8</v>
      </c>
      <c r="I1697" s="221"/>
      <c r="J1697" s="217"/>
      <c r="K1697" s="217"/>
      <c r="L1697" s="222"/>
      <c r="M1697" s="223"/>
      <c r="N1697" s="224"/>
      <c r="O1697" s="224"/>
      <c r="P1697" s="224"/>
      <c r="Q1697" s="224"/>
      <c r="R1697" s="224"/>
      <c r="S1697" s="224"/>
      <c r="T1697" s="225"/>
      <c r="AT1697" s="226" t="s">
        <v>193</v>
      </c>
      <c r="AU1697" s="226" t="s">
        <v>185</v>
      </c>
      <c r="AV1697" s="14" t="s">
        <v>84</v>
      </c>
      <c r="AW1697" s="14" t="s">
        <v>31</v>
      </c>
      <c r="AX1697" s="14" t="s">
        <v>75</v>
      </c>
      <c r="AY1697" s="226" t="s">
        <v>184</v>
      </c>
    </row>
    <row r="1698" spans="1:65" s="2" customFormat="1" ht="21.75" customHeight="1">
      <c r="A1698" s="34"/>
      <c r="B1698" s="35"/>
      <c r="C1698" s="192" t="s">
        <v>1542</v>
      </c>
      <c r="D1698" s="192" t="s">
        <v>187</v>
      </c>
      <c r="E1698" s="193" t="s">
        <v>1543</v>
      </c>
      <c r="F1698" s="194" t="s">
        <v>1544</v>
      </c>
      <c r="G1698" s="195" t="s">
        <v>1545</v>
      </c>
      <c r="H1698" s="196">
        <v>1</v>
      </c>
      <c r="I1698" s="197"/>
      <c r="J1698" s="198">
        <f>ROUND(I1698*H1698,2)</f>
        <v>0</v>
      </c>
      <c r="K1698" s="194" t="s">
        <v>649</v>
      </c>
      <c r="L1698" s="39"/>
      <c r="M1698" s="199" t="s">
        <v>1</v>
      </c>
      <c r="N1698" s="200" t="s">
        <v>40</v>
      </c>
      <c r="O1698" s="71"/>
      <c r="P1698" s="201">
        <f>O1698*H1698</f>
        <v>0</v>
      </c>
      <c r="Q1698" s="201">
        <v>1.4999999999999999E-4</v>
      </c>
      <c r="R1698" s="201">
        <f>Q1698*H1698</f>
        <v>1.4999999999999999E-4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382</v>
      </c>
      <c r="AT1698" s="203" t="s">
        <v>187</v>
      </c>
      <c r="AU1698" s="203" t="s">
        <v>185</v>
      </c>
      <c r="AY1698" s="17" t="s">
        <v>184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82</v>
      </c>
      <c r="BK1698" s="204">
        <f>ROUND(I1698*H1698,2)</f>
        <v>0</v>
      </c>
      <c r="BL1698" s="17" t="s">
        <v>382</v>
      </c>
      <c r="BM1698" s="203" t="s">
        <v>1546</v>
      </c>
    </row>
    <row r="1699" spans="1:65" s="13" customFormat="1" ht="22.5">
      <c r="B1699" s="205"/>
      <c r="C1699" s="206"/>
      <c r="D1699" s="207" t="s">
        <v>193</v>
      </c>
      <c r="E1699" s="208" t="s">
        <v>1</v>
      </c>
      <c r="F1699" s="209" t="s">
        <v>1448</v>
      </c>
      <c r="G1699" s="206"/>
      <c r="H1699" s="208" t="s">
        <v>1</v>
      </c>
      <c r="I1699" s="210"/>
      <c r="J1699" s="206"/>
      <c r="K1699" s="206"/>
      <c r="L1699" s="211"/>
      <c r="M1699" s="212"/>
      <c r="N1699" s="213"/>
      <c r="O1699" s="213"/>
      <c r="P1699" s="213"/>
      <c r="Q1699" s="213"/>
      <c r="R1699" s="213"/>
      <c r="S1699" s="213"/>
      <c r="T1699" s="214"/>
      <c r="AT1699" s="215" t="s">
        <v>193</v>
      </c>
      <c r="AU1699" s="215" t="s">
        <v>185</v>
      </c>
      <c r="AV1699" s="13" t="s">
        <v>82</v>
      </c>
      <c r="AW1699" s="13" t="s">
        <v>31</v>
      </c>
      <c r="AX1699" s="13" t="s">
        <v>75</v>
      </c>
      <c r="AY1699" s="215" t="s">
        <v>184</v>
      </c>
    </row>
    <row r="1700" spans="1:65" s="13" customFormat="1" ht="11.25">
      <c r="B1700" s="205"/>
      <c r="C1700" s="206"/>
      <c r="D1700" s="207" t="s">
        <v>193</v>
      </c>
      <c r="E1700" s="208" t="s">
        <v>1</v>
      </c>
      <c r="F1700" s="209" t="s">
        <v>195</v>
      </c>
      <c r="G1700" s="206"/>
      <c r="H1700" s="208" t="s">
        <v>1</v>
      </c>
      <c r="I1700" s="210"/>
      <c r="J1700" s="206"/>
      <c r="K1700" s="206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193</v>
      </c>
      <c r="AU1700" s="215" t="s">
        <v>185</v>
      </c>
      <c r="AV1700" s="13" t="s">
        <v>82</v>
      </c>
      <c r="AW1700" s="13" t="s">
        <v>31</v>
      </c>
      <c r="AX1700" s="13" t="s">
        <v>75</v>
      </c>
      <c r="AY1700" s="215" t="s">
        <v>184</v>
      </c>
    </row>
    <row r="1701" spans="1:65" s="13" customFormat="1" ht="11.25">
      <c r="B1701" s="205"/>
      <c r="C1701" s="206"/>
      <c r="D1701" s="207" t="s">
        <v>193</v>
      </c>
      <c r="E1701" s="208" t="s">
        <v>1</v>
      </c>
      <c r="F1701" s="209" t="s">
        <v>1284</v>
      </c>
      <c r="G1701" s="206"/>
      <c r="H1701" s="208" t="s">
        <v>1</v>
      </c>
      <c r="I1701" s="210"/>
      <c r="J1701" s="206"/>
      <c r="K1701" s="206"/>
      <c r="L1701" s="211"/>
      <c r="M1701" s="212"/>
      <c r="N1701" s="213"/>
      <c r="O1701" s="213"/>
      <c r="P1701" s="213"/>
      <c r="Q1701" s="213"/>
      <c r="R1701" s="213"/>
      <c r="S1701" s="213"/>
      <c r="T1701" s="214"/>
      <c r="AT1701" s="215" t="s">
        <v>193</v>
      </c>
      <c r="AU1701" s="215" t="s">
        <v>185</v>
      </c>
      <c r="AV1701" s="13" t="s">
        <v>82</v>
      </c>
      <c r="AW1701" s="13" t="s">
        <v>31</v>
      </c>
      <c r="AX1701" s="13" t="s">
        <v>75</v>
      </c>
      <c r="AY1701" s="215" t="s">
        <v>184</v>
      </c>
    </row>
    <row r="1702" spans="1:65" s="13" customFormat="1" ht="11.25">
      <c r="B1702" s="205"/>
      <c r="C1702" s="206"/>
      <c r="D1702" s="207" t="s">
        <v>193</v>
      </c>
      <c r="E1702" s="208" t="s">
        <v>1</v>
      </c>
      <c r="F1702" s="209" t="s">
        <v>1547</v>
      </c>
      <c r="G1702" s="206"/>
      <c r="H1702" s="208" t="s">
        <v>1</v>
      </c>
      <c r="I1702" s="210"/>
      <c r="J1702" s="206"/>
      <c r="K1702" s="206"/>
      <c r="L1702" s="211"/>
      <c r="M1702" s="212"/>
      <c r="N1702" s="213"/>
      <c r="O1702" s="213"/>
      <c r="P1702" s="213"/>
      <c r="Q1702" s="213"/>
      <c r="R1702" s="213"/>
      <c r="S1702" s="213"/>
      <c r="T1702" s="214"/>
      <c r="AT1702" s="215" t="s">
        <v>193</v>
      </c>
      <c r="AU1702" s="215" t="s">
        <v>185</v>
      </c>
      <c r="AV1702" s="13" t="s">
        <v>82</v>
      </c>
      <c r="AW1702" s="13" t="s">
        <v>31</v>
      </c>
      <c r="AX1702" s="13" t="s">
        <v>75</v>
      </c>
      <c r="AY1702" s="215" t="s">
        <v>184</v>
      </c>
    </row>
    <row r="1703" spans="1:65" s="13" customFormat="1" ht="11.25">
      <c r="B1703" s="205"/>
      <c r="C1703" s="206"/>
      <c r="D1703" s="207" t="s">
        <v>193</v>
      </c>
      <c r="E1703" s="208" t="s">
        <v>1</v>
      </c>
      <c r="F1703" s="209" t="s">
        <v>1548</v>
      </c>
      <c r="G1703" s="206"/>
      <c r="H1703" s="208" t="s">
        <v>1</v>
      </c>
      <c r="I1703" s="210"/>
      <c r="J1703" s="206"/>
      <c r="K1703" s="206"/>
      <c r="L1703" s="211"/>
      <c r="M1703" s="212"/>
      <c r="N1703" s="213"/>
      <c r="O1703" s="213"/>
      <c r="P1703" s="213"/>
      <c r="Q1703" s="213"/>
      <c r="R1703" s="213"/>
      <c r="S1703" s="213"/>
      <c r="T1703" s="214"/>
      <c r="AT1703" s="215" t="s">
        <v>193</v>
      </c>
      <c r="AU1703" s="215" t="s">
        <v>185</v>
      </c>
      <c r="AV1703" s="13" t="s">
        <v>82</v>
      </c>
      <c r="AW1703" s="13" t="s">
        <v>31</v>
      </c>
      <c r="AX1703" s="13" t="s">
        <v>75</v>
      </c>
      <c r="AY1703" s="215" t="s">
        <v>184</v>
      </c>
    </row>
    <row r="1704" spans="1:65" s="13" customFormat="1" ht="11.25">
      <c r="B1704" s="205"/>
      <c r="C1704" s="206"/>
      <c r="D1704" s="207" t="s">
        <v>193</v>
      </c>
      <c r="E1704" s="208" t="s">
        <v>1</v>
      </c>
      <c r="F1704" s="209" t="s">
        <v>1549</v>
      </c>
      <c r="G1704" s="206"/>
      <c r="H1704" s="208" t="s">
        <v>1</v>
      </c>
      <c r="I1704" s="210"/>
      <c r="J1704" s="206"/>
      <c r="K1704" s="206"/>
      <c r="L1704" s="211"/>
      <c r="M1704" s="212"/>
      <c r="N1704" s="213"/>
      <c r="O1704" s="213"/>
      <c r="P1704" s="213"/>
      <c r="Q1704" s="213"/>
      <c r="R1704" s="213"/>
      <c r="S1704" s="213"/>
      <c r="T1704" s="214"/>
      <c r="AT1704" s="215" t="s">
        <v>193</v>
      </c>
      <c r="AU1704" s="215" t="s">
        <v>185</v>
      </c>
      <c r="AV1704" s="13" t="s">
        <v>82</v>
      </c>
      <c r="AW1704" s="13" t="s">
        <v>31</v>
      </c>
      <c r="AX1704" s="13" t="s">
        <v>75</v>
      </c>
      <c r="AY1704" s="215" t="s">
        <v>184</v>
      </c>
    </row>
    <row r="1705" spans="1:65" s="13" customFormat="1" ht="11.25">
      <c r="B1705" s="205"/>
      <c r="C1705" s="206"/>
      <c r="D1705" s="207" t="s">
        <v>193</v>
      </c>
      <c r="E1705" s="208" t="s">
        <v>1</v>
      </c>
      <c r="F1705" s="209" t="s">
        <v>1550</v>
      </c>
      <c r="G1705" s="206"/>
      <c r="H1705" s="208" t="s">
        <v>1</v>
      </c>
      <c r="I1705" s="210"/>
      <c r="J1705" s="206"/>
      <c r="K1705" s="206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193</v>
      </c>
      <c r="AU1705" s="215" t="s">
        <v>185</v>
      </c>
      <c r="AV1705" s="13" t="s">
        <v>82</v>
      </c>
      <c r="AW1705" s="13" t="s">
        <v>31</v>
      </c>
      <c r="AX1705" s="13" t="s">
        <v>75</v>
      </c>
      <c r="AY1705" s="215" t="s">
        <v>184</v>
      </c>
    </row>
    <row r="1706" spans="1:65" s="13" customFormat="1" ht="11.25">
      <c r="B1706" s="205"/>
      <c r="C1706" s="206"/>
      <c r="D1706" s="207" t="s">
        <v>193</v>
      </c>
      <c r="E1706" s="208" t="s">
        <v>1</v>
      </c>
      <c r="F1706" s="209" t="s">
        <v>1551</v>
      </c>
      <c r="G1706" s="206"/>
      <c r="H1706" s="208" t="s">
        <v>1</v>
      </c>
      <c r="I1706" s="210"/>
      <c r="J1706" s="206"/>
      <c r="K1706" s="206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193</v>
      </c>
      <c r="AU1706" s="215" t="s">
        <v>185</v>
      </c>
      <c r="AV1706" s="13" t="s">
        <v>82</v>
      </c>
      <c r="AW1706" s="13" t="s">
        <v>31</v>
      </c>
      <c r="AX1706" s="13" t="s">
        <v>75</v>
      </c>
      <c r="AY1706" s="215" t="s">
        <v>184</v>
      </c>
    </row>
    <row r="1707" spans="1:65" s="14" customFormat="1" ht="11.25">
      <c r="B1707" s="216"/>
      <c r="C1707" s="217"/>
      <c r="D1707" s="207" t="s">
        <v>193</v>
      </c>
      <c r="E1707" s="218" t="s">
        <v>1</v>
      </c>
      <c r="F1707" s="219" t="s">
        <v>82</v>
      </c>
      <c r="G1707" s="217"/>
      <c r="H1707" s="220">
        <v>1</v>
      </c>
      <c r="I1707" s="221"/>
      <c r="J1707" s="217"/>
      <c r="K1707" s="217"/>
      <c r="L1707" s="222"/>
      <c r="M1707" s="223"/>
      <c r="N1707" s="224"/>
      <c r="O1707" s="224"/>
      <c r="P1707" s="224"/>
      <c r="Q1707" s="224"/>
      <c r="R1707" s="224"/>
      <c r="S1707" s="224"/>
      <c r="T1707" s="225"/>
      <c r="AT1707" s="226" t="s">
        <v>193</v>
      </c>
      <c r="AU1707" s="226" t="s">
        <v>185</v>
      </c>
      <c r="AV1707" s="14" t="s">
        <v>84</v>
      </c>
      <c r="AW1707" s="14" t="s">
        <v>31</v>
      </c>
      <c r="AX1707" s="14" t="s">
        <v>75</v>
      </c>
      <c r="AY1707" s="226" t="s">
        <v>184</v>
      </c>
    </row>
    <row r="1708" spans="1:65" s="2" customFormat="1" ht="16.5" customHeight="1">
      <c r="A1708" s="34"/>
      <c r="B1708" s="35"/>
      <c r="C1708" s="192" t="s">
        <v>1552</v>
      </c>
      <c r="D1708" s="192" t="s">
        <v>187</v>
      </c>
      <c r="E1708" s="193" t="s">
        <v>1553</v>
      </c>
      <c r="F1708" s="194" t="s">
        <v>1554</v>
      </c>
      <c r="G1708" s="195" t="s">
        <v>239</v>
      </c>
      <c r="H1708" s="196">
        <v>1</v>
      </c>
      <c r="I1708" s="197"/>
      <c r="J1708" s="198">
        <f>ROUND(I1708*H1708,2)</f>
        <v>0</v>
      </c>
      <c r="K1708" s="194" t="s">
        <v>649</v>
      </c>
      <c r="L1708" s="39"/>
      <c r="M1708" s="199" t="s">
        <v>1</v>
      </c>
      <c r="N1708" s="200" t="s">
        <v>40</v>
      </c>
      <c r="O1708" s="71"/>
      <c r="P1708" s="201">
        <f>O1708*H1708</f>
        <v>0</v>
      </c>
      <c r="Q1708" s="201">
        <v>1.4999999999999999E-4</v>
      </c>
      <c r="R1708" s="201">
        <f>Q1708*H1708</f>
        <v>1.4999999999999999E-4</v>
      </c>
      <c r="S1708" s="201">
        <v>0</v>
      </c>
      <c r="T1708" s="202">
        <f>S1708*H1708</f>
        <v>0</v>
      </c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R1708" s="203" t="s">
        <v>382</v>
      </c>
      <c r="AT1708" s="203" t="s">
        <v>187</v>
      </c>
      <c r="AU1708" s="203" t="s">
        <v>185</v>
      </c>
      <c r="AY1708" s="17" t="s">
        <v>184</v>
      </c>
      <c r="BE1708" s="204">
        <f>IF(N1708="základní",J1708,0)</f>
        <v>0</v>
      </c>
      <c r="BF1708" s="204">
        <f>IF(N1708="snížená",J1708,0)</f>
        <v>0</v>
      </c>
      <c r="BG1708" s="204">
        <f>IF(N1708="zákl. přenesená",J1708,0)</f>
        <v>0</v>
      </c>
      <c r="BH1708" s="204">
        <f>IF(N1708="sníž. přenesená",J1708,0)</f>
        <v>0</v>
      </c>
      <c r="BI1708" s="204">
        <f>IF(N1708="nulová",J1708,0)</f>
        <v>0</v>
      </c>
      <c r="BJ1708" s="17" t="s">
        <v>82</v>
      </c>
      <c r="BK1708" s="204">
        <f>ROUND(I1708*H1708,2)</f>
        <v>0</v>
      </c>
      <c r="BL1708" s="17" t="s">
        <v>382</v>
      </c>
      <c r="BM1708" s="203" t="s">
        <v>1555</v>
      </c>
    </row>
    <row r="1709" spans="1:65" s="13" customFormat="1" ht="22.5">
      <c r="B1709" s="205"/>
      <c r="C1709" s="206"/>
      <c r="D1709" s="207" t="s">
        <v>193</v>
      </c>
      <c r="E1709" s="208" t="s">
        <v>1</v>
      </c>
      <c r="F1709" s="209" t="s">
        <v>1448</v>
      </c>
      <c r="G1709" s="206"/>
      <c r="H1709" s="208" t="s">
        <v>1</v>
      </c>
      <c r="I1709" s="210"/>
      <c r="J1709" s="206"/>
      <c r="K1709" s="206"/>
      <c r="L1709" s="211"/>
      <c r="M1709" s="212"/>
      <c r="N1709" s="213"/>
      <c r="O1709" s="213"/>
      <c r="P1709" s="213"/>
      <c r="Q1709" s="213"/>
      <c r="R1709" s="213"/>
      <c r="S1709" s="213"/>
      <c r="T1709" s="214"/>
      <c r="AT1709" s="215" t="s">
        <v>193</v>
      </c>
      <c r="AU1709" s="215" t="s">
        <v>185</v>
      </c>
      <c r="AV1709" s="13" t="s">
        <v>82</v>
      </c>
      <c r="AW1709" s="13" t="s">
        <v>31</v>
      </c>
      <c r="AX1709" s="13" t="s">
        <v>75</v>
      </c>
      <c r="AY1709" s="215" t="s">
        <v>184</v>
      </c>
    </row>
    <row r="1710" spans="1:65" s="13" customFormat="1" ht="11.25">
      <c r="B1710" s="205"/>
      <c r="C1710" s="206"/>
      <c r="D1710" s="207" t="s">
        <v>193</v>
      </c>
      <c r="E1710" s="208" t="s">
        <v>1</v>
      </c>
      <c r="F1710" s="209" t="s">
        <v>195</v>
      </c>
      <c r="G1710" s="206"/>
      <c r="H1710" s="208" t="s">
        <v>1</v>
      </c>
      <c r="I1710" s="210"/>
      <c r="J1710" s="206"/>
      <c r="K1710" s="206"/>
      <c r="L1710" s="211"/>
      <c r="M1710" s="212"/>
      <c r="N1710" s="213"/>
      <c r="O1710" s="213"/>
      <c r="P1710" s="213"/>
      <c r="Q1710" s="213"/>
      <c r="R1710" s="213"/>
      <c r="S1710" s="213"/>
      <c r="T1710" s="214"/>
      <c r="AT1710" s="215" t="s">
        <v>193</v>
      </c>
      <c r="AU1710" s="215" t="s">
        <v>185</v>
      </c>
      <c r="AV1710" s="13" t="s">
        <v>82</v>
      </c>
      <c r="AW1710" s="13" t="s">
        <v>31</v>
      </c>
      <c r="AX1710" s="13" t="s">
        <v>75</v>
      </c>
      <c r="AY1710" s="215" t="s">
        <v>184</v>
      </c>
    </row>
    <row r="1711" spans="1:65" s="13" customFormat="1" ht="11.25">
      <c r="B1711" s="205"/>
      <c r="C1711" s="206"/>
      <c r="D1711" s="207" t="s">
        <v>193</v>
      </c>
      <c r="E1711" s="208" t="s">
        <v>1</v>
      </c>
      <c r="F1711" s="209" t="s">
        <v>1284</v>
      </c>
      <c r="G1711" s="206"/>
      <c r="H1711" s="208" t="s">
        <v>1</v>
      </c>
      <c r="I1711" s="210"/>
      <c r="J1711" s="206"/>
      <c r="K1711" s="206"/>
      <c r="L1711" s="211"/>
      <c r="M1711" s="212"/>
      <c r="N1711" s="213"/>
      <c r="O1711" s="213"/>
      <c r="P1711" s="213"/>
      <c r="Q1711" s="213"/>
      <c r="R1711" s="213"/>
      <c r="S1711" s="213"/>
      <c r="T1711" s="214"/>
      <c r="AT1711" s="215" t="s">
        <v>193</v>
      </c>
      <c r="AU1711" s="215" t="s">
        <v>185</v>
      </c>
      <c r="AV1711" s="13" t="s">
        <v>82</v>
      </c>
      <c r="AW1711" s="13" t="s">
        <v>31</v>
      </c>
      <c r="AX1711" s="13" t="s">
        <v>75</v>
      </c>
      <c r="AY1711" s="215" t="s">
        <v>184</v>
      </c>
    </row>
    <row r="1712" spans="1:65" s="14" customFormat="1" ht="11.25">
      <c r="B1712" s="216"/>
      <c r="C1712" s="217"/>
      <c r="D1712" s="207" t="s">
        <v>193</v>
      </c>
      <c r="E1712" s="218" t="s">
        <v>1</v>
      </c>
      <c r="F1712" s="219" t="s">
        <v>82</v>
      </c>
      <c r="G1712" s="217"/>
      <c r="H1712" s="220">
        <v>1</v>
      </c>
      <c r="I1712" s="221"/>
      <c r="J1712" s="217"/>
      <c r="K1712" s="217"/>
      <c r="L1712" s="222"/>
      <c r="M1712" s="223"/>
      <c r="N1712" s="224"/>
      <c r="O1712" s="224"/>
      <c r="P1712" s="224"/>
      <c r="Q1712" s="224"/>
      <c r="R1712" s="224"/>
      <c r="S1712" s="224"/>
      <c r="T1712" s="225"/>
      <c r="AT1712" s="226" t="s">
        <v>193</v>
      </c>
      <c r="AU1712" s="226" t="s">
        <v>185</v>
      </c>
      <c r="AV1712" s="14" t="s">
        <v>84</v>
      </c>
      <c r="AW1712" s="14" t="s">
        <v>31</v>
      </c>
      <c r="AX1712" s="14" t="s">
        <v>75</v>
      </c>
      <c r="AY1712" s="226" t="s">
        <v>184</v>
      </c>
    </row>
    <row r="1713" spans="1:65" s="2" customFormat="1" ht="16.5" customHeight="1">
      <c r="A1713" s="34"/>
      <c r="B1713" s="35"/>
      <c r="C1713" s="192" t="s">
        <v>1556</v>
      </c>
      <c r="D1713" s="192" t="s">
        <v>187</v>
      </c>
      <c r="E1713" s="193" t="s">
        <v>1557</v>
      </c>
      <c r="F1713" s="194" t="s">
        <v>1558</v>
      </c>
      <c r="G1713" s="195" t="s">
        <v>239</v>
      </c>
      <c r="H1713" s="196">
        <v>28</v>
      </c>
      <c r="I1713" s="197"/>
      <c r="J1713" s="198">
        <f>ROUND(I1713*H1713,2)</f>
        <v>0</v>
      </c>
      <c r="K1713" s="194" t="s">
        <v>649</v>
      </c>
      <c r="L1713" s="39"/>
      <c r="M1713" s="199" t="s">
        <v>1</v>
      </c>
      <c r="N1713" s="200" t="s">
        <v>40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382</v>
      </c>
      <c r="AT1713" s="203" t="s">
        <v>187</v>
      </c>
      <c r="AU1713" s="203" t="s">
        <v>185</v>
      </c>
      <c r="AY1713" s="17" t="s">
        <v>184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82</v>
      </c>
      <c r="BK1713" s="204">
        <f>ROUND(I1713*H1713,2)</f>
        <v>0</v>
      </c>
      <c r="BL1713" s="17" t="s">
        <v>382</v>
      </c>
      <c r="BM1713" s="203" t="s">
        <v>1559</v>
      </c>
    </row>
    <row r="1714" spans="1:65" s="13" customFormat="1" ht="22.5">
      <c r="B1714" s="205"/>
      <c r="C1714" s="206"/>
      <c r="D1714" s="207" t="s">
        <v>193</v>
      </c>
      <c r="E1714" s="208" t="s">
        <v>1</v>
      </c>
      <c r="F1714" s="209" t="s">
        <v>1448</v>
      </c>
      <c r="G1714" s="206"/>
      <c r="H1714" s="208" t="s">
        <v>1</v>
      </c>
      <c r="I1714" s="210"/>
      <c r="J1714" s="206"/>
      <c r="K1714" s="206"/>
      <c r="L1714" s="211"/>
      <c r="M1714" s="212"/>
      <c r="N1714" s="213"/>
      <c r="O1714" s="213"/>
      <c r="P1714" s="213"/>
      <c r="Q1714" s="213"/>
      <c r="R1714" s="213"/>
      <c r="S1714" s="213"/>
      <c r="T1714" s="214"/>
      <c r="AT1714" s="215" t="s">
        <v>193</v>
      </c>
      <c r="AU1714" s="215" t="s">
        <v>185</v>
      </c>
      <c r="AV1714" s="13" t="s">
        <v>82</v>
      </c>
      <c r="AW1714" s="13" t="s">
        <v>31</v>
      </c>
      <c r="AX1714" s="13" t="s">
        <v>75</v>
      </c>
      <c r="AY1714" s="215" t="s">
        <v>184</v>
      </c>
    </row>
    <row r="1715" spans="1:65" s="13" customFormat="1" ht="11.25">
      <c r="B1715" s="205"/>
      <c r="C1715" s="206"/>
      <c r="D1715" s="207" t="s">
        <v>193</v>
      </c>
      <c r="E1715" s="208" t="s">
        <v>1</v>
      </c>
      <c r="F1715" s="209" t="s">
        <v>195</v>
      </c>
      <c r="G1715" s="206"/>
      <c r="H1715" s="208" t="s">
        <v>1</v>
      </c>
      <c r="I1715" s="210"/>
      <c r="J1715" s="206"/>
      <c r="K1715" s="206"/>
      <c r="L1715" s="211"/>
      <c r="M1715" s="212"/>
      <c r="N1715" s="213"/>
      <c r="O1715" s="213"/>
      <c r="P1715" s="213"/>
      <c r="Q1715" s="213"/>
      <c r="R1715" s="213"/>
      <c r="S1715" s="213"/>
      <c r="T1715" s="214"/>
      <c r="AT1715" s="215" t="s">
        <v>193</v>
      </c>
      <c r="AU1715" s="215" t="s">
        <v>185</v>
      </c>
      <c r="AV1715" s="13" t="s">
        <v>82</v>
      </c>
      <c r="AW1715" s="13" t="s">
        <v>31</v>
      </c>
      <c r="AX1715" s="13" t="s">
        <v>75</v>
      </c>
      <c r="AY1715" s="215" t="s">
        <v>184</v>
      </c>
    </row>
    <row r="1716" spans="1:65" s="13" customFormat="1" ht="11.25">
      <c r="B1716" s="205"/>
      <c r="C1716" s="206"/>
      <c r="D1716" s="207" t="s">
        <v>193</v>
      </c>
      <c r="E1716" s="208" t="s">
        <v>1</v>
      </c>
      <c r="F1716" s="209" t="s">
        <v>1284</v>
      </c>
      <c r="G1716" s="206"/>
      <c r="H1716" s="208" t="s">
        <v>1</v>
      </c>
      <c r="I1716" s="210"/>
      <c r="J1716" s="206"/>
      <c r="K1716" s="206"/>
      <c r="L1716" s="211"/>
      <c r="M1716" s="212"/>
      <c r="N1716" s="213"/>
      <c r="O1716" s="213"/>
      <c r="P1716" s="213"/>
      <c r="Q1716" s="213"/>
      <c r="R1716" s="213"/>
      <c r="S1716" s="213"/>
      <c r="T1716" s="214"/>
      <c r="AT1716" s="215" t="s">
        <v>193</v>
      </c>
      <c r="AU1716" s="215" t="s">
        <v>185</v>
      </c>
      <c r="AV1716" s="13" t="s">
        <v>82</v>
      </c>
      <c r="AW1716" s="13" t="s">
        <v>31</v>
      </c>
      <c r="AX1716" s="13" t="s">
        <v>75</v>
      </c>
      <c r="AY1716" s="215" t="s">
        <v>184</v>
      </c>
    </row>
    <row r="1717" spans="1:65" s="14" customFormat="1" ht="11.25">
      <c r="B1717" s="216"/>
      <c r="C1717" s="217"/>
      <c r="D1717" s="207" t="s">
        <v>193</v>
      </c>
      <c r="E1717" s="218" t="s">
        <v>1</v>
      </c>
      <c r="F1717" s="219" t="s">
        <v>626</v>
      </c>
      <c r="G1717" s="217"/>
      <c r="H1717" s="220">
        <v>28</v>
      </c>
      <c r="I1717" s="221"/>
      <c r="J1717" s="217"/>
      <c r="K1717" s="217"/>
      <c r="L1717" s="222"/>
      <c r="M1717" s="223"/>
      <c r="N1717" s="224"/>
      <c r="O1717" s="224"/>
      <c r="P1717" s="224"/>
      <c r="Q1717" s="224"/>
      <c r="R1717" s="224"/>
      <c r="S1717" s="224"/>
      <c r="T1717" s="225"/>
      <c r="AT1717" s="226" t="s">
        <v>193</v>
      </c>
      <c r="AU1717" s="226" t="s">
        <v>185</v>
      </c>
      <c r="AV1717" s="14" t="s">
        <v>84</v>
      </c>
      <c r="AW1717" s="14" t="s">
        <v>31</v>
      </c>
      <c r="AX1717" s="14" t="s">
        <v>75</v>
      </c>
      <c r="AY1717" s="226" t="s">
        <v>184</v>
      </c>
    </row>
    <row r="1718" spans="1:65" s="2" customFormat="1" ht="24">
      <c r="A1718" s="34"/>
      <c r="B1718" s="35"/>
      <c r="C1718" s="192" t="s">
        <v>1560</v>
      </c>
      <c r="D1718" s="192" t="s">
        <v>187</v>
      </c>
      <c r="E1718" s="193" t="s">
        <v>1561</v>
      </c>
      <c r="F1718" s="194" t="s">
        <v>1562</v>
      </c>
      <c r="G1718" s="195" t="s">
        <v>239</v>
      </c>
      <c r="H1718" s="196">
        <v>25</v>
      </c>
      <c r="I1718" s="197"/>
      <c r="J1718" s="198">
        <f>ROUND(I1718*H1718,2)</f>
        <v>0</v>
      </c>
      <c r="K1718" s="194" t="s">
        <v>649</v>
      </c>
      <c r="L1718" s="39"/>
      <c r="M1718" s="199" t="s">
        <v>1</v>
      </c>
      <c r="N1718" s="200" t="s">
        <v>40</v>
      </c>
      <c r="O1718" s="71"/>
      <c r="P1718" s="201">
        <f>O1718*H1718</f>
        <v>0</v>
      </c>
      <c r="Q1718" s="201">
        <v>1.4999999999999999E-4</v>
      </c>
      <c r="R1718" s="201">
        <f>Q1718*H1718</f>
        <v>3.7499999999999999E-3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382</v>
      </c>
      <c r="AT1718" s="203" t="s">
        <v>187</v>
      </c>
      <c r="AU1718" s="203" t="s">
        <v>185</v>
      </c>
      <c r="AY1718" s="17" t="s">
        <v>184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82</v>
      </c>
      <c r="BK1718" s="204">
        <f>ROUND(I1718*H1718,2)</f>
        <v>0</v>
      </c>
      <c r="BL1718" s="17" t="s">
        <v>382</v>
      </c>
      <c r="BM1718" s="203" t="s">
        <v>1563</v>
      </c>
    </row>
    <row r="1719" spans="1:65" s="13" customFormat="1" ht="22.5">
      <c r="B1719" s="205"/>
      <c r="C1719" s="206"/>
      <c r="D1719" s="207" t="s">
        <v>193</v>
      </c>
      <c r="E1719" s="208" t="s">
        <v>1</v>
      </c>
      <c r="F1719" s="209" t="s">
        <v>1448</v>
      </c>
      <c r="G1719" s="206"/>
      <c r="H1719" s="208" t="s">
        <v>1</v>
      </c>
      <c r="I1719" s="210"/>
      <c r="J1719" s="206"/>
      <c r="K1719" s="206"/>
      <c r="L1719" s="211"/>
      <c r="M1719" s="212"/>
      <c r="N1719" s="213"/>
      <c r="O1719" s="213"/>
      <c r="P1719" s="213"/>
      <c r="Q1719" s="213"/>
      <c r="R1719" s="213"/>
      <c r="S1719" s="213"/>
      <c r="T1719" s="214"/>
      <c r="AT1719" s="215" t="s">
        <v>193</v>
      </c>
      <c r="AU1719" s="215" t="s">
        <v>185</v>
      </c>
      <c r="AV1719" s="13" t="s">
        <v>82</v>
      </c>
      <c r="AW1719" s="13" t="s">
        <v>31</v>
      </c>
      <c r="AX1719" s="13" t="s">
        <v>75</v>
      </c>
      <c r="AY1719" s="215" t="s">
        <v>184</v>
      </c>
    </row>
    <row r="1720" spans="1:65" s="13" customFormat="1" ht="11.25">
      <c r="B1720" s="205"/>
      <c r="C1720" s="206"/>
      <c r="D1720" s="207" t="s">
        <v>193</v>
      </c>
      <c r="E1720" s="208" t="s">
        <v>1</v>
      </c>
      <c r="F1720" s="209" t="s">
        <v>195</v>
      </c>
      <c r="G1720" s="206"/>
      <c r="H1720" s="208" t="s">
        <v>1</v>
      </c>
      <c r="I1720" s="210"/>
      <c r="J1720" s="206"/>
      <c r="K1720" s="206"/>
      <c r="L1720" s="211"/>
      <c r="M1720" s="212"/>
      <c r="N1720" s="213"/>
      <c r="O1720" s="213"/>
      <c r="P1720" s="213"/>
      <c r="Q1720" s="213"/>
      <c r="R1720" s="213"/>
      <c r="S1720" s="213"/>
      <c r="T1720" s="214"/>
      <c r="AT1720" s="215" t="s">
        <v>193</v>
      </c>
      <c r="AU1720" s="215" t="s">
        <v>185</v>
      </c>
      <c r="AV1720" s="13" t="s">
        <v>82</v>
      </c>
      <c r="AW1720" s="13" t="s">
        <v>31</v>
      </c>
      <c r="AX1720" s="13" t="s">
        <v>75</v>
      </c>
      <c r="AY1720" s="215" t="s">
        <v>184</v>
      </c>
    </row>
    <row r="1721" spans="1:65" s="13" customFormat="1" ht="11.25">
      <c r="B1721" s="205"/>
      <c r="C1721" s="206"/>
      <c r="D1721" s="207" t="s">
        <v>193</v>
      </c>
      <c r="E1721" s="208" t="s">
        <v>1</v>
      </c>
      <c r="F1721" s="209" t="s">
        <v>1284</v>
      </c>
      <c r="G1721" s="206"/>
      <c r="H1721" s="208" t="s">
        <v>1</v>
      </c>
      <c r="I1721" s="210"/>
      <c r="J1721" s="206"/>
      <c r="K1721" s="206"/>
      <c r="L1721" s="211"/>
      <c r="M1721" s="212"/>
      <c r="N1721" s="213"/>
      <c r="O1721" s="213"/>
      <c r="P1721" s="213"/>
      <c r="Q1721" s="213"/>
      <c r="R1721" s="213"/>
      <c r="S1721" s="213"/>
      <c r="T1721" s="214"/>
      <c r="AT1721" s="215" t="s">
        <v>193</v>
      </c>
      <c r="AU1721" s="215" t="s">
        <v>185</v>
      </c>
      <c r="AV1721" s="13" t="s">
        <v>82</v>
      </c>
      <c r="AW1721" s="13" t="s">
        <v>31</v>
      </c>
      <c r="AX1721" s="13" t="s">
        <v>75</v>
      </c>
      <c r="AY1721" s="215" t="s">
        <v>184</v>
      </c>
    </row>
    <row r="1722" spans="1:65" s="13" customFormat="1" ht="11.25">
      <c r="B1722" s="205"/>
      <c r="C1722" s="206"/>
      <c r="D1722" s="207" t="s">
        <v>193</v>
      </c>
      <c r="E1722" s="208" t="s">
        <v>1</v>
      </c>
      <c r="F1722" s="209" t="s">
        <v>195</v>
      </c>
      <c r="G1722" s="206"/>
      <c r="H1722" s="208" t="s">
        <v>1</v>
      </c>
      <c r="I1722" s="210"/>
      <c r="J1722" s="206"/>
      <c r="K1722" s="206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193</v>
      </c>
      <c r="AU1722" s="215" t="s">
        <v>185</v>
      </c>
      <c r="AV1722" s="13" t="s">
        <v>82</v>
      </c>
      <c r="AW1722" s="13" t="s">
        <v>31</v>
      </c>
      <c r="AX1722" s="13" t="s">
        <v>75</v>
      </c>
      <c r="AY1722" s="215" t="s">
        <v>184</v>
      </c>
    </row>
    <row r="1723" spans="1:65" s="14" customFormat="1" ht="11.25">
      <c r="B1723" s="216"/>
      <c r="C1723" s="217"/>
      <c r="D1723" s="207" t="s">
        <v>193</v>
      </c>
      <c r="E1723" s="218" t="s">
        <v>1</v>
      </c>
      <c r="F1723" s="219" t="s">
        <v>565</v>
      </c>
      <c r="G1723" s="217"/>
      <c r="H1723" s="220">
        <v>25</v>
      </c>
      <c r="I1723" s="221"/>
      <c r="J1723" s="217"/>
      <c r="K1723" s="217"/>
      <c r="L1723" s="222"/>
      <c r="M1723" s="223"/>
      <c r="N1723" s="224"/>
      <c r="O1723" s="224"/>
      <c r="P1723" s="224"/>
      <c r="Q1723" s="224"/>
      <c r="R1723" s="224"/>
      <c r="S1723" s="224"/>
      <c r="T1723" s="225"/>
      <c r="AT1723" s="226" t="s">
        <v>193</v>
      </c>
      <c r="AU1723" s="226" t="s">
        <v>185</v>
      </c>
      <c r="AV1723" s="14" t="s">
        <v>84</v>
      </c>
      <c r="AW1723" s="14" t="s">
        <v>31</v>
      </c>
      <c r="AX1723" s="14" t="s">
        <v>75</v>
      </c>
      <c r="AY1723" s="226" t="s">
        <v>184</v>
      </c>
    </row>
    <row r="1724" spans="1:65" s="2" customFormat="1" ht="24">
      <c r="A1724" s="34"/>
      <c r="B1724" s="35"/>
      <c r="C1724" s="192" t="s">
        <v>1564</v>
      </c>
      <c r="D1724" s="192" t="s">
        <v>187</v>
      </c>
      <c r="E1724" s="193" t="s">
        <v>1565</v>
      </c>
      <c r="F1724" s="194" t="s">
        <v>1566</v>
      </c>
      <c r="G1724" s="195" t="s">
        <v>239</v>
      </c>
      <c r="H1724" s="196">
        <v>15</v>
      </c>
      <c r="I1724" s="197"/>
      <c r="J1724" s="198">
        <f>ROUND(I1724*H1724,2)</f>
        <v>0</v>
      </c>
      <c r="K1724" s="194" t="s">
        <v>649</v>
      </c>
      <c r="L1724" s="39"/>
      <c r="M1724" s="199" t="s">
        <v>1</v>
      </c>
      <c r="N1724" s="200" t="s">
        <v>40</v>
      </c>
      <c r="O1724" s="71"/>
      <c r="P1724" s="201">
        <f>O1724*H1724</f>
        <v>0</v>
      </c>
      <c r="Q1724" s="201">
        <v>1.4999999999999999E-4</v>
      </c>
      <c r="R1724" s="201">
        <f>Q1724*H1724</f>
        <v>2.2499999999999998E-3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382</v>
      </c>
      <c r="AT1724" s="203" t="s">
        <v>187</v>
      </c>
      <c r="AU1724" s="203" t="s">
        <v>185</v>
      </c>
      <c r="AY1724" s="17" t="s">
        <v>184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82</v>
      </c>
      <c r="BK1724" s="204">
        <f>ROUND(I1724*H1724,2)</f>
        <v>0</v>
      </c>
      <c r="BL1724" s="17" t="s">
        <v>382</v>
      </c>
      <c r="BM1724" s="203" t="s">
        <v>1567</v>
      </c>
    </row>
    <row r="1725" spans="1:65" s="13" customFormat="1" ht="22.5">
      <c r="B1725" s="205"/>
      <c r="C1725" s="206"/>
      <c r="D1725" s="207" t="s">
        <v>193</v>
      </c>
      <c r="E1725" s="208" t="s">
        <v>1</v>
      </c>
      <c r="F1725" s="209" t="s">
        <v>1448</v>
      </c>
      <c r="G1725" s="206"/>
      <c r="H1725" s="208" t="s">
        <v>1</v>
      </c>
      <c r="I1725" s="210"/>
      <c r="J1725" s="206"/>
      <c r="K1725" s="206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193</v>
      </c>
      <c r="AU1725" s="215" t="s">
        <v>185</v>
      </c>
      <c r="AV1725" s="13" t="s">
        <v>82</v>
      </c>
      <c r="AW1725" s="13" t="s">
        <v>31</v>
      </c>
      <c r="AX1725" s="13" t="s">
        <v>75</v>
      </c>
      <c r="AY1725" s="215" t="s">
        <v>184</v>
      </c>
    </row>
    <row r="1726" spans="1:65" s="13" customFormat="1" ht="11.25">
      <c r="B1726" s="205"/>
      <c r="C1726" s="206"/>
      <c r="D1726" s="207" t="s">
        <v>193</v>
      </c>
      <c r="E1726" s="208" t="s">
        <v>1</v>
      </c>
      <c r="F1726" s="209" t="s">
        <v>195</v>
      </c>
      <c r="G1726" s="206"/>
      <c r="H1726" s="208" t="s">
        <v>1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193</v>
      </c>
      <c r="AU1726" s="215" t="s">
        <v>185</v>
      </c>
      <c r="AV1726" s="13" t="s">
        <v>82</v>
      </c>
      <c r="AW1726" s="13" t="s">
        <v>31</v>
      </c>
      <c r="AX1726" s="13" t="s">
        <v>75</v>
      </c>
      <c r="AY1726" s="215" t="s">
        <v>184</v>
      </c>
    </row>
    <row r="1727" spans="1:65" s="13" customFormat="1" ht="11.25">
      <c r="B1727" s="205"/>
      <c r="C1727" s="206"/>
      <c r="D1727" s="207" t="s">
        <v>193</v>
      </c>
      <c r="E1727" s="208" t="s">
        <v>1</v>
      </c>
      <c r="F1727" s="209" t="s">
        <v>1284</v>
      </c>
      <c r="G1727" s="206"/>
      <c r="H1727" s="208" t="s">
        <v>1</v>
      </c>
      <c r="I1727" s="210"/>
      <c r="J1727" s="206"/>
      <c r="K1727" s="206"/>
      <c r="L1727" s="211"/>
      <c r="M1727" s="212"/>
      <c r="N1727" s="213"/>
      <c r="O1727" s="213"/>
      <c r="P1727" s="213"/>
      <c r="Q1727" s="213"/>
      <c r="R1727" s="213"/>
      <c r="S1727" s="213"/>
      <c r="T1727" s="214"/>
      <c r="AT1727" s="215" t="s">
        <v>193</v>
      </c>
      <c r="AU1727" s="215" t="s">
        <v>185</v>
      </c>
      <c r="AV1727" s="13" t="s">
        <v>82</v>
      </c>
      <c r="AW1727" s="13" t="s">
        <v>31</v>
      </c>
      <c r="AX1727" s="13" t="s">
        <v>75</v>
      </c>
      <c r="AY1727" s="215" t="s">
        <v>184</v>
      </c>
    </row>
    <row r="1728" spans="1:65" s="14" customFormat="1" ht="11.25">
      <c r="B1728" s="216"/>
      <c r="C1728" s="217"/>
      <c r="D1728" s="207" t="s">
        <v>193</v>
      </c>
      <c r="E1728" s="218" t="s">
        <v>1</v>
      </c>
      <c r="F1728" s="219" t="s">
        <v>8</v>
      </c>
      <c r="G1728" s="217"/>
      <c r="H1728" s="220">
        <v>15</v>
      </c>
      <c r="I1728" s="221"/>
      <c r="J1728" s="217"/>
      <c r="K1728" s="217"/>
      <c r="L1728" s="222"/>
      <c r="M1728" s="223"/>
      <c r="N1728" s="224"/>
      <c r="O1728" s="224"/>
      <c r="P1728" s="224"/>
      <c r="Q1728" s="224"/>
      <c r="R1728" s="224"/>
      <c r="S1728" s="224"/>
      <c r="T1728" s="225"/>
      <c r="AT1728" s="226" t="s">
        <v>193</v>
      </c>
      <c r="AU1728" s="226" t="s">
        <v>185</v>
      </c>
      <c r="AV1728" s="14" t="s">
        <v>84</v>
      </c>
      <c r="AW1728" s="14" t="s">
        <v>31</v>
      </c>
      <c r="AX1728" s="14" t="s">
        <v>75</v>
      </c>
      <c r="AY1728" s="226" t="s">
        <v>184</v>
      </c>
    </row>
    <row r="1729" spans="1:65" s="2" customFormat="1" ht="24">
      <c r="A1729" s="34"/>
      <c r="B1729" s="35"/>
      <c r="C1729" s="192" t="s">
        <v>1568</v>
      </c>
      <c r="D1729" s="192" t="s">
        <v>187</v>
      </c>
      <c r="E1729" s="193" t="s">
        <v>1569</v>
      </c>
      <c r="F1729" s="194" t="s">
        <v>1570</v>
      </c>
      <c r="G1729" s="195" t="s">
        <v>239</v>
      </c>
      <c r="H1729" s="196">
        <v>15</v>
      </c>
      <c r="I1729" s="197"/>
      <c r="J1729" s="198">
        <f>ROUND(I1729*H1729,2)</f>
        <v>0</v>
      </c>
      <c r="K1729" s="194" t="s">
        <v>649</v>
      </c>
      <c r="L1729" s="39"/>
      <c r="M1729" s="199" t="s">
        <v>1</v>
      </c>
      <c r="N1729" s="200" t="s">
        <v>40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382</v>
      </c>
      <c r="AT1729" s="203" t="s">
        <v>187</v>
      </c>
      <c r="AU1729" s="203" t="s">
        <v>185</v>
      </c>
      <c r="AY1729" s="17" t="s">
        <v>184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82</v>
      </c>
      <c r="BK1729" s="204">
        <f>ROUND(I1729*H1729,2)</f>
        <v>0</v>
      </c>
      <c r="BL1729" s="17" t="s">
        <v>382</v>
      </c>
      <c r="BM1729" s="203" t="s">
        <v>1571</v>
      </c>
    </row>
    <row r="1730" spans="1:65" s="13" customFormat="1" ht="22.5">
      <c r="B1730" s="205"/>
      <c r="C1730" s="206"/>
      <c r="D1730" s="207" t="s">
        <v>193</v>
      </c>
      <c r="E1730" s="208" t="s">
        <v>1</v>
      </c>
      <c r="F1730" s="209" t="s">
        <v>1448</v>
      </c>
      <c r="G1730" s="206"/>
      <c r="H1730" s="208" t="s">
        <v>1</v>
      </c>
      <c r="I1730" s="210"/>
      <c r="J1730" s="206"/>
      <c r="K1730" s="206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193</v>
      </c>
      <c r="AU1730" s="215" t="s">
        <v>185</v>
      </c>
      <c r="AV1730" s="13" t="s">
        <v>82</v>
      </c>
      <c r="AW1730" s="13" t="s">
        <v>31</v>
      </c>
      <c r="AX1730" s="13" t="s">
        <v>75</v>
      </c>
      <c r="AY1730" s="215" t="s">
        <v>184</v>
      </c>
    </row>
    <row r="1731" spans="1:65" s="13" customFormat="1" ht="11.25">
      <c r="B1731" s="205"/>
      <c r="C1731" s="206"/>
      <c r="D1731" s="207" t="s">
        <v>193</v>
      </c>
      <c r="E1731" s="208" t="s">
        <v>1</v>
      </c>
      <c r="F1731" s="209" t="s">
        <v>195</v>
      </c>
      <c r="G1731" s="206"/>
      <c r="H1731" s="208" t="s">
        <v>1</v>
      </c>
      <c r="I1731" s="210"/>
      <c r="J1731" s="206"/>
      <c r="K1731" s="206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193</v>
      </c>
      <c r="AU1731" s="215" t="s">
        <v>185</v>
      </c>
      <c r="AV1731" s="13" t="s">
        <v>82</v>
      </c>
      <c r="AW1731" s="13" t="s">
        <v>31</v>
      </c>
      <c r="AX1731" s="13" t="s">
        <v>75</v>
      </c>
      <c r="AY1731" s="215" t="s">
        <v>184</v>
      </c>
    </row>
    <row r="1732" spans="1:65" s="13" customFormat="1" ht="11.25">
      <c r="B1732" s="205"/>
      <c r="C1732" s="206"/>
      <c r="D1732" s="207" t="s">
        <v>193</v>
      </c>
      <c r="E1732" s="208" t="s">
        <v>1</v>
      </c>
      <c r="F1732" s="209" t="s">
        <v>1284</v>
      </c>
      <c r="G1732" s="206"/>
      <c r="H1732" s="208" t="s">
        <v>1</v>
      </c>
      <c r="I1732" s="210"/>
      <c r="J1732" s="206"/>
      <c r="K1732" s="206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193</v>
      </c>
      <c r="AU1732" s="215" t="s">
        <v>185</v>
      </c>
      <c r="AV1732" s="13" t="s">
        <v>82</v>
      </c>
      <c r="AW1732" s="13" t="s">
        <v>31</v>
      </c>
      <c r="AX1732" s="13" t="s">
        <v>75</v>
      </c>
      <c r="AY1732" s="215" t="s">
        <v>184</v>
      </c>
    </row>
    <row r="1733" spans="1:65" s="14" customFormat="1" ht="11.25">
      <c r="B1733" s="216"/>
      <c r="C1733" s="217"/>
      <c r="D1733" s="207" t="s">
        <v>193</v>
      </c>
      <c r="E1733" s="218" t="s">
        <v>1</v>
      </c>
      <c r="F1733" s="219" t="s">
        <v>8</v>
      </c>
      <c r="G1733" s="217"/>
      <c r="H1733" s="220">
        <v>15</v>
      </c>
      <c r="I1733" s="221"/>
      <c r="J1733" s="217"/>
      <c r="K1733" s="217"/>
      <c r="L1733" s="222"/>
      <c r="M1733" s="223"/>
      <c r="N1733" s="224"/>
      <c r="O1733" s="224"/>
      <c r="P1733" s="224"/>
      <c r="Q1733" s="224"/>
      <c r="R1733" s="224"/>
      <c r="S1733" s="224"/>
      <c r="T1733" s="225"/>
      <c r="AT1733" s="226" t="s">
        <v>193</v>
      </c>
      <c r="AU1733" s="226" t="s">
        <v>185</v>
      </c>
      <c r="AV1733" s="14" t="s">
        <v>84</v>
      </c>
      <c r="AW1733" s="14" t="s">
        <v>31</v>
      </c>
      <c r="AX1733" s="14" t="s">
        <v>75</v>
      </c>
      <c r="AY1733" s="226" t="s">
        <v>184</v>
      </c>
    </row>
    <row r="1734" spans="1:65" s="2" customFormat="1" ht="33" customHeight="1">
      <c r="A1734" s="34"/>
      <c r="B1734" s="35"/>
      <c r="C1734" s="192" t="s">
        <v>1572</v>
      </c>
      <c r="D1734" s="192" t="s">
        <v>187</v>
      </c>
      <c r="E1734" s="193" t="s">
        <v>1573</v>
      </c>
      <c r="F1734" s="194" t="s">
        <v>1574</v>
      </c>
      <c r="G1734" s="195" t="s">
        <v>239</v>
      </c>
      <c r="H1734" s="196">
        <v>15</v>
      </c>
      <c r="I1734" s="197"/>
      <c r="J1734" s="198">
        <f>ROUND(I1734*H1734,2)</f>
        <v>0</v>
      </c>
      <c r="K1734" s="194" t="s">
        <v>649</v>
      </c>
      <c r="L1734" s="39"/>
      <c r="M1734" s="199" t="s">
        <v>1</v>
      </c>
      <c r="N1734" s="200" t="s">
        <v>40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382</v>
      </c>
      <c r="AT1734" s="203" t="s">
        <v>187</v>
      </c>
      <c r="AU1734" s="203" t="s">
        <v>185</v>
      </c>
      <c r="AY1734" s="17" t="s">
        <v>184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82</v>
      </c>
      <c r="BK1734" s="204">
        <f>ROUND(I1734*H1734,2)</f>
        <v>0</v>
      </c>
      <c r="BL1734" s="17" t="s">
        <v>382</v>
      </c>
      <c r="BM1734" s="203" t="s">
        <v>1575</v>
      </c>
    </row>
    <row r="1735" spans="1:65" s="13" customFormat="1" ht="22.5">
      <c r="B1735" s="205"/>
      <c r="C1735" s="206"/>
      <c r="D1735" s="207" t="s">
        <v>193</v>
      </c>
      <c r="E1735" s="208" t="s">
        <v>1</v>
      </c>
      <c r="F1735" s="209" t="s">
        <v>1448</v>
      </c>
      <c r="G1735" s="206"/>
      <c r="H1735" s="208" t="s">
        <v>1</v>
      </c>
      <c r="I1735" s="210"/>
      <c r="J1735" s="206"/>
      <c r="K1735" s="206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193</v>
      </c>
      <c r="AU1735" s="215" t="s">
        <v>185</v>
      </c>
      <c r="AV1735" s="13" t="s">
        <v>82</v>
      </c>
      <c r="AW1735" s="13" t="s">
        <v>31</v>
      </c>
      <c r="AX1735" s="13" t="s">
        <v>75</v>
      </c>
      <c r="AY1735" s="215" t="s">
        <v>184</v>
      </c>
    </row>
    <row r="1736" spans="1:65" s="13" customFormat="1" ht="11.25">
      <c r="B1736" s="205"/>
      <c r="C1736" s="206"/>
      <c r="D1736" s="207" t="s">
        <v>193</v>
      </c>
      <c r="E1736" s="208" t="s">
        <v>1</v>
      </c>
      <c r="F1736" s="209" t="s">
        <v>195</v>
      </c>
      <c r="G1736" s="206"/>
      <c r="H1736" s="208" t="s">
        <v>1</v>
      </c>
      <c r="I1736" s="210"/>
      <c r="J1736" s="206"/>
      <c r="K1736" s="206"/>
      <c r="L1736" s="211"/>
      <c r="M1736" s="212"/>
      <c r="N1736" s="213"/>
      <c r="O1736" s="213"/>
      <c r="P1736" s="213"/>
      <c r="Q1736" s="213"/>
      <c r="R1736" s="213"/>
      <c r="S1736" s="213"/>
      <c r="T1736" s="214"/>
      <c r="AT1736" s="215" t="s">
        <v>193</v>
      </c>
      <c r="AU1736" s="215" t="s">
        <v>185</v>
      </c>
      <c r="AV1736" s="13" t="s">
        <v>82</v>
      </c>
      <c r="AW1736" s="13" t="s">
        <v>31</v>
      </c>
      <c r="AX1736" s="13" t="s">
        <v>75</v>
      </c>
      <c r="AY1736" s="215" t="s">
        <v>184</v>
      </c>
    </row>
    <row r="1737" spans="1:65" s="13" customFormat="1" ht="11.25">
      <c r="B1737" s="205"/>
      <c r="C1737" s="206"/>
      <c r="D1737" s="207" t="s">
        <v>193</v>
      </c>
      <c r="E1737" s="208" t="s">
        <v>1</v>
      </c>
      <c r="F1737" s="209" t="s">
        <v>1284</v>
      </c>
      <c r="G1737" s="206"/>
      <c r="H1737" s="208" t="s">
        <v>1</v>
      </c>
      <c r="I1737" s="210"/>
      <c r="J1737" s="206"/>
      <c r="K1737" s="206"/>
      <c r="L1737" s="211"/>
      <c r="M1737" s="212"/>
      <c r="N1737" s="213"/>
      <c r="O1737" s="213"/>
      <c r="P1737" s="213"/>
      <c r="Q1737" s="213"/>
      <c r="R1737" s="213"/>
      <c r="S1737" s="213"/>
      <c r="T1737" s="214"/>
      <c r="AT1737" s="215" t="s">
        <v>193</v>
      </c>
      <c r="AU1737" s="215" t="s">
        <v>185</v>
      </c>
      <c r="AV1737" s="13" t="s">
        <v>82</v>
      </c>
      <c r="AW1737" s="13" t="s">
        <v>31</v>
      </c>
      <c r="AX1737" s="13" t="s">
        <v>75</v>
      </c>
      <c r="AY1737" s="215" t="s">
        <v>184</v>
      </c>
    </row>
    <row r="1738" spans="1:65" s="14" customFormat="1" ht="11.25">
      <c r="B1738" s="216"/>
      <c r="C1738" s="217"/>
      <c r="D1738" s="207" t="s">
        <v>193</v>
      </c>
      <c r="E1738" s="218" t="s">
        <v>1</v>
      </c>
      <c r="F1738" s="219" t="s">
        <v>8</v>
      </c>
      <c r="G1738" s="217"/>
      <c r="H1738" s="220">
        <v>15</v>
      </c>
      <c r="I1738" s="221"/>
      <c r="J1738" s="217"/>
      <c r="K1738" s="217"/>
      <c r="L1738" s="222"/>
      <c r="M1738" s="223"/>
      <c r="N1738" s="224"/>
      <c r="O1738" s="224"/>
      <c r="P1738" s="224"/>
      <c r="Q1738" s="224"/>
      <c r="R1738" s="224"/>
      <c r="S1738" s="224"/>
      <c r="T1738" s="225"/>
      <c r="AT1738" s="226" t="s">
        <v>193</v>
      </c>
      <c r="AU1738" s="226" t="s">
        <v>185</v>
      </c>
      <c r="AV1738" s="14" t="s">
        <v>84</v>
      </c>
      <c r="AW1738" s="14" t="s">
        <v>31</v>
      </c>
      <c r="AX1738" s="14" t="s">
        <v>75</v>
      </c>
      <c r="AY1738" s="226" t="s">
        <v>184</v>
      </c>
    </row>
    <row r="1739" spans="1:65" s="2" customFormat="1" ht="24">
      <c r="A1739" s="34"/>
      <c r="B1739" s="35"/>
      <c r="C1739" s="192" t="s">
        <v>1576</v>
      </c>
      <c r="D1739" s="192" t="s">
        <v>187</v>
      </c>
      <c r="E1739" s="193" t="s">
        <v>1577</v>
      </c>
      <c r="F1739" s="194" t="s">
        <v>1578</v>
      </c>
      <c r="G1739" s="195" t="s">
        <v>327</v>
      </c>
      <c r="H1739" s="196">
        <v>17.954999999999998</v>
      </c>
      <c r="I1739" s="197"/>
      <c r="J1739" s="198">
        <f>ROUND(I1739*H1739,2)</f>
        <v>0</v>
      </c>
      <c r="K1739" s="194" t="s">
        <v>649</v>
      </c>
      <c r="L1739" s="39"/>
      <c r="M1739" s="199" t="s">
        <v>1</v>
      </c>
      <c r="N1739" s="200" t="s">
        <v>40</v>
      </c>
      <c r="O1739" s="71"/>
      <c r="P1739" s="201">
        <f>O1739*H1739</f>
        <v>0</v>
      </c>
      <c r="Q1739" s="201">
        <v>1.4999999999999999E-4</v>
      </c>
      <c r="R1739" s="201">
        <f>Q1739*H1739</f>
        <v>2.6932499999999995E-3</v>
      </c>
      <c r="S1739" s="201">
        <v>0</v>
      </c>
      <c r="T1739" s="202">
        <f>S1739*H1739</f>
        <v>0</v>
      </c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R1739" s="203" t="s">
        <v>382</v>
      </c>
      <c r="AT1739" s="203" t="s">
        <v>187</v>
      </c>
      <c r="AU1739" s="203" t="s">
        <v>185</v>
      </c>
      <c r="AY1739" s="17" t="s">
        <v>184</v>
      </c>
      <c r="BE1739" s="204">
        <f>IF(N1739="základní",J1739,0)</f>
        <v>0</v>
      </c>
      <c r="BF1739" s="204">
        <f>IF(N1739="snížená",J1739,0)</f>
        <v>0</v>
      </c>
      <c r="BG1739" s="204">
        <f>IF(N1739="zákl. přenesená",J1739,0)</f>
        <v>0</v>
      </c>
      <c r="BH1739" s="204">
        <f>IF(N1739="sníž. přenesená",J1739,0)</f>
        <v>0</v>
      </c>
      <c r="BI1739" s="204">
        <f>IF(N1739="nulová",J1739,0)</f>
        <v>0</v>
      </c>
      <c r="BJ1739" s="17" t="s">
        <v>82</v>
      </c>
      <c r="BK1739" s="204">
        <f>ROUND(I1739*H1739,2)</f>
        <v>0</v>
      </c>
      <c r="BL1739" s="17" t="s">
        <v>382</v>
      </c>
      <c r="BM1739" s="203" t="s">
        <v>1579</v>
      </c>
    </row>
    <row r="1740" spans="1:65" s="13" customFormat="1" ht="22.5">
      <c r="B1740" s="205"/>
      <c r="C1740" s="206"/>
      <c r="D1740" s="207" t="s">
        <v>193</v>
      </c>
      <c r="E1740" s="208" t="s">
        <v>1</v>
      </c>
      <c r="F1740" s="209" t="s">
        <v>1448</v>
      </c>
      <c r="G1740" s="206"/>
      <c r="H1740" s="208" t="s">
        <v>1</v>
      </c>
      <c r="I1740" s="210"/>
      <c r="J1740" s="206"/>
      <c r="K1740" s="206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193</v>
      </c>
      <c r="AU1740" s="215" t="s">
        <v>185</v>
      </c>
      <c r="AV1740" s="13" t="s">
        <v>82</v>
      </c>
      <c r="AW1740" s="13" t="s">
        <v>31</v>
      </c>
      <c r="AX1740" s="13" t="s">
        <v>75</v>
      </c>
      <c r="AY1740" s="215" t="s">
        <v>184</v>
      </c>
    </row>
    <row r="1741" spans="1:65" s="13" customFormat="1" ht="11.25">
      <c r="B1741" s="205"/>
      <c r="C1741" s="206"/>
      <c r="D1741" s="207" t="s">
        <v>193</v>
      </c>
      <c r="E1741" s="208" t="s">
        <v>1</v>
      </c>
      <c r="F1741" s="209" t="s">
        <v>195</v>
      </c>
      <c r="G1741" s="206"/>
      <c r="H1741" s="208" t="s">
        <v>1</v>
      </c>
      <c r="I1741" s="210"/>
      <c r="J1741" s="206"/>
      <c r="K1741" s="206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193</v>
      </c>
      <c r="AU1741" s="215" t="s">
        <v>185</v>
      </c>
      <c r="AV1741" s="13" t="s">
        <v>82</v>
      </c>
      <c r="AW1741" s="13" t="s">
        <v>31</v>
      </c>
      <c r="AX1741" s="13" t="s">
        <v>75</v>
      </c>
      <c r="AY1741" s="215" t="s">
        <v>184</v>
      </c>
    </row>
    <row r="1742" spans="1:65" s="13" customFormat="1" ht="11.25">
      <c r="B1742" s="205"/>
      <c r="C1742" s="206"/>
      <c r="D1742" s="207" t="s">
        <v>193</v>
      </c>
      <c r="E1742" s="208" t="s">
        <v>1</v>
      </c>
      <c r="F1742" s="209" t="s">
        <v>1284</v>
      </c>
      <c r="G1742" s="206"/>
      <c r="H1742" s="208" t="s">
        <v>1</v>
      </c>
      <c r="I1742" s="210"/>
      <c r="J1742" s="206"/>
      <c r="K1742" s="206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193</v>
      </c>
      <c r="AU1742" s="215" t="s">
        <v>185</v>
      </c>
      <c r="AV1742" s="13" t="s">
        <v>82</v>
      </c>
      <c r="AW1742" s="13" t="s">
        <v>31</v>
      </c>
      <c r="AX1742" s="13" t="s">
        <v>75</v>
      </c>
      <c r="AY1742" s="215" t="s">
        <v>184</v>
      </c>
    </row>
    <row r="1743" spans="1:65" s="14" customFormat="1" ht="11.25">
      <c r="B1743" s="216"/>
      <c r="C1743" s="217"/>
      <c r="D1743" s="207" t="s">
        <v>193</v>
      </c>
      <c r="E1743" s="218" t="s">
        <v>1</v>
      </c>
      <c r="F1743" s="219" t="s">
        <v>1580</v>
      </c>
      <c r="G1743" s="217"/>
      <c r="H1743" s="220">
        <v>17.954999999999998</v>
      </c>
      <c r="I1743" s="221"/>
      <c r="J1743" s="217"/>
      <c r="K1743" s="217"/>
      <c r="L1743" s="222"/>
      <c r="M1743" s="223"/>
      <c r="N1743" s="224"/>
      <c r="O1743" s="224"/>
      <c r="P1743" s="224"/>
      <c r="Q1743" s="224"/>
      <c r="R1743" s="224"/>
      <c r="S1743" s="224"/>
      <c r="T1743" s="225"/>
      <c r="AT1743" s="226" t="s">
        <v>193</v>
      </c>
      <c r="AU1743" s="226" t="s">
        <v>185</v>
      </c>
      <c r="AV1743" s="14" t="s">
        <v>84</v>
      </c>
      <c r="AW1743" s="14" t="s">
        <v>31</v>
      </c>
      <c r="AX1743" s="14" t="s">
        <v>75</v>
      </c>
      <c r="AY1743" s="226" t="s">
        <v>184</v>
      </c>
    </row>
    <row r="1744" spans="1:65" s="2" customFormat="1" ht="21.75" customHeight="1">
      <c r="A1744" s="34"/>
      <c r="B1744" s="35"/>
      <c r="C1744" s="192" t="s">
        <v>1581</v>
      </c>
      <c r="D1744" s="192" t="s">
        <v>187</v>
      </c>
      <c r="E1744" s="193" t="s">
        <v>1582</v>
      </c>
      <c r="F1744" s="194" t="s">
        <v>1583</v>
      </c>
      <c r="G1744" s="195" t="s">
        <v>327</v>
      </c>
      <c r="H1744" s="196">
        <v>27.3</v>
      </c>
      <c r="I1744" s="197"/>
      <c r="J1744" s="198">
        <f>ROUND(I1744*H1744,2)</f>
        <v>0</v>
      </c>
      <c r="K1744" s="194" t="s">
        <v>649</v>
      </c>
      <c r="L1744" s="39"/>
      <c r="M1744" s="199" t="s">
        <v>1</v>
      </c>
      <c r="N1744" s="200" t="s">
        <v>40</v>
      </c>
      <c r="O1744" s="71"/>
      <c r="P1744" s="201">
        <f>O1744*H1744</f>
        <v>0</v>
      </c>
      <c r="Q1744" s="201">
        <v>1.4999999999999999E-4</v>
      </c>
      <c r="R1744" s="201">
        <f>Q1744*H1744</f>
        <v>4.0949999999999997E-3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382</v>
      </c>
      <c r="AT1744" s="203" t="s">
        <v>187</v>
      </c>
      <c r="AU1744" s="203" t="s">
        <v>185</v>
      </c>
      <c r="AY1744" s="17" t="s">
        <v>184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82</v>
      </c>
      <c r="BK1744" s="204">
        <f>ROUND(I1744*H1744,2)</f>
        <v>0</v>
      </c>
      <c r="BL1744" s="17" t="s">
        <v>382</v>
      </c>
      <c r="BM1744" s="203" t="s">
        <v>1584</v>
      </c>
    </row>
    <row r="1745" spans="1:65" s="13" customFormat="1" ht="22.5">
      <c r="B1745" s="205"/>
      <c r="C1745" s="206"/>
      <c r="D1745" s="207" t="s">
        <v>193</v>
      </c>
      <c r="E1745" s="208" t="s">
        <v>1</v>
      </c>
      <c r="F1745" s="209" t="s">
        <v>1448</v>
      </c>
      <c r="G1745" s="206"/>
      <c r="H1745" s="208" t="s">
        <v>1</v>
      </c>
      <c r="I1745" s="210"/>
      <c r="J1745" s="206"/>
      <c r="K1745" s="206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193</v>
      </c>
      <c r="AU1745" s="215" t="s">
        <v>185</v>
      </c>
      <c r="AV1745" s="13" t="s">
        <v>82</v>
      </c>
      <c r="AW1745" s="13" t="s">
        <v>31</v>
      </c>
      <c r="AX1745" s="13" t="s">
        <v>75</v>
      </c>
      <c r="AY1745" s="215" t="s">
        <v>184</v>
      </c>
    </row>
    <row r="1746" spans="1:65" s="13" customFormat="1" ht="11.25">
      <c r="B1746" s="205"/>
      <c r="C1746" s="206"/>
      <c r="D1746" s="207" t="s">
        <v>193</v>
      </c>
      <c r="E1746" s="208" t="s">
        <v>1</v>
      </c>
      <c r="F1746" s="209" t="s">
        <v>195</v>
      </c>
      <c r="G1746" s="206"/>
      <c r="H1746" s="208" t="s">
        <v>1</v>
      </c>
      <c r="I1746" s="210"/>
      <c r="J1746" s="206"/>
      <c r="K1746" s="206"/>
      <c r="L1746" s="211"/>
      <c r="M1746" s="212"/>
      <c r="N1746" s="213"/>
      <c r="O1746" s="213"/>
      <c r="P1746" s="213"/>
      <c r="Q1746" s="213"/>
      <c r="R1746" s="213"/>
      <c r="S1746" s="213"/>
      <c r="T1746" s="214"/>
      <c r="AT1746" s="215" t="s">
        <v>193</v>
      </c>
      <c r="AU1746" s="215" t="s">
        <v>185</v>
      </c>
      <c r="AV1746" s="13" t="s">
        <v>82</v>
      </c>
      <c r="AW1746" s="13" t="s">
        <v>31</v>
      </c>
      <c r="AX1746" s="13" t="s">
        <v>75</v>
      </c>
      <c r="AY1746" s="215" t="s">
        <v>184</v>
      </c>
    </row>
    <row r="1747" spans="1:65" s="13" customFormat="1" ht="11.25">
      <c r="B1747" s="205"/>
      <c r="C1747" s="206"/>
      <c r="D1747" s="207" t="s">
        <v>193</v>
      </c>
      <c r="E1747" s="208" t="s">
        <v>1</v>
      </c>
      <c r="F1747" s="209" t="s">
        <v>1284</v>
      </c>
      <c r="G1747" s="206"/>
      <c r="H1747" s="208" t="s">
        <v>1</v>
      </c>
      <c r="I1747" s="210"/>
      <c r="J1747" s="206"/>
      <c r="K1747" s="206"/>
      <c r="L1747" s="211"/>
      <c r="M1747" s="212"/>
      <c r="N1747" s="213"/>
      <c r="O1747" s="213"/>
      <c r="P1747" s="213"/>
      <c r="Q1747" s="213"/>
      <c r="R1747" s="213"/>
      <c r="S1747" s="213"/>
      <c r="T1747" s="214"/>
      <c r="AT1747" s="215" t="s">
        <v>193</v>
      </c>
      <c r="AU1747" s="215" t="s">
        <v>185</v>
      </c>
      <c r="AV1747" s="13" t="s">
        <v>82</v>
      </c>
      <c r="AW1747" s="13" t="s">
        <v>31</v>
      </c>
      <c r="AX1747" s="13" t="s">
        <v>75</v>
      </c>
      <c r="AY1747" s="215" t="s">
        <v>184</v>
      </c>
    </row>
    <row r="1748" spans="1:65" s="14" customFormat="1" ht="11.25">
      <c r="B1748" s="216"/>
      <c r="C1748" s="217"/>
      <c r="D1748" s="207" t="s">
        <v>193</v>
      </c>
      <c r="E1748" s="218" t="s">
        <v>1</v>
      </c>
      <c r="F1748" s="219" t="s">
        <v>1585</v>
      </c>
      <c r="G1748" s="217"/>
      <c r="H1748" s="220">
        <v>27.3</v>
      </c>
      <c r="I1748" s="221"/>
      <c r="J1748" s="217"/>
      <c r="K1748" s="217"/>
      <c r="L1748" s="222"/>
      <c r="M1748" s="223"/>
      <c r="N1748" s="224"/>
      <c r="O1748" s="224"/>
      <c r="P1748" s="224"/>
      <c r="Q1748" s="224"/>
      <c r="R1748" s="224"/>
      <c r="S1748" s="224"/>
      <c r="T1748" s="225"/>
      <c r="AT1748" s="226" t="s">
        <v>193</v>
      </c>
      <c r="AU1748" s="226" t="s">
        <v>185</v>
      </c>
      <c r="AV1748" s="14" t="s">
        <v>84</v>
      </c>
      <c r="AW1748" s="14" t="s">
        <v>31</v>
      </c>
      <c r="AX1748" s="14" t="s">
        <v>75</v>
      </c>
      <c r="AY1748" s="226" t="s">
        <v>184</v>
      </c>
    </row>
    <row r="1749" spans="1:65" s="2" customFormat="1" ht="21.75" customHeight="1">
      <c r="A1749" s="34"/>
      <c r="B1749" s="35"/>
      <c r="C1749" s="192" t="s">
        <v>1586</v>
      </c>
      <c r="D1749" s="192" t="s">
        <v>187</v>
      </c>
      <c r="E1749" s="193" t="s">
        <v>1587</v>
      </c>
      <c r="F1749" s="194" t="s">
        <v>1588</v>
      </c>
      <c r="G1749" s="195" t="s">
        <v>327</v>
      </c>
      <c r="H1749" s="196">
        <v>17.954999999999998</v>
      </c>
      <c r="I1749" s="197"/>
      <c r="J1749" s="198">
        <f>ROUND(I1749*H1749,2)</f>
        <v>0</v>
      </c>
      <c r="K1749" s="194" t="s">
        <v>649</v>
      </c>
      <c r="L1749" s="39"/>
      <c r="M1749" s="199" t="s">
        <v>1</v>
      </c>
      <c r="N1749" s="200" t="s">
        <v>40</v>
      </c>
      <c r="O1749" s="71"/>
      <c r="P1749" s="201">
        <f>O1749*H1749</f>
        <v>0</v>
      </c>
      <c r="Q1749" s="201">
        <v>1.4999999999999999E-4</v>
      </c>
      <c r="R1749" s="201">
        <f>Q1749*H1749</f>
        <v>2.6932499999999995E-3</v>
      </c>
      <c r="S1749" s="201">
        <v>0</v>
      </c>
      <c r="T1749" s="202">
        <f>S1749*H1749</f>
        <v>0</v>
      </c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R1749" s="203" t="s">
        <v>382</v>
      </c>
      <c r="AT1749" s="203" t="s">
        <v>187</v>
      </c>
      <c r="AU1749" s="203" t="s">
        <v>185</v>
      </c>
      <c r="AY1749" s="17" t="s">
        <v>184</v>
      </c>
      <c r="BE1749" s="204">
        <f>IF(N1749="základní",J1749,0)</f>
        <v>0</v>
      </c>
      <c r="BF1749" s="204">
        <f>IF(N1749="snížená",J1749,0)</f>
        <v>0</v>
      </c>
      <c r="BG1749" s="204">
        <f>IF(N1749="zákl. přenesená",J1749,0)</f>
        <v>0</v>
      </c>
      <c r="BH1749" s="204">
        <f>IF(N1749="sníž. přenesená",J1749,0)</f>
        <v>0</v>
      </c>
      <c r="BI1749" s="204">
        <f>IF(N1749="nulová",J1749,0)</f>
        <v>0</v>
      </c>
      <c r="BJ1749" s="17" t="s">
        <v>82</v>
      </c>
      <c r="BK1749" s="204">
        <f>ROUND(I1749*H1749,2)</f>
        <v>0</v>
      </c>
      <c r="BL1749" s="17" t="s">
        <v>382</v>
      </c>
      <c r="BM1749" s="203" t="s">
        <v>1589</v>
      </c>
    </row>
    <row r="1750" spans="1:65" s="13" customFormat="1" ht="22.5">
      <c r="B1750" s="205"/>
      <c r="C1750" s="206"/>
      <c r="D1750" s="207" t="s">
        <v>193</v>
      </c>
      <c r="E1750" s="208" t="s">
        <v>1</v>
      </c>
      <c r="F1750" s="209" t="s">
        <v>1448</v>
      </c>
      <c r="G1750" s="206"/>
      <c r="H1750" s="208" t="s">
        <v>1</v>
      </c>
      <c r="I1750" s="210"/>
      <c r="J1750" s="206"/>
      <c r="K1750" s="206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193</v>
      </c>
      <c r="AU1750" s="215" t="s">
        <v>185</v>
      </c>
      <c r="AV1750" s="13" t="s">
        <v>82</v>
      </c>
      <c r="AW1750" s="13" t="s">
        <v>31</v>
      </c>
      <c r="AX1750" s="13" t="s">
        <v>75</v>
      </c>
      <c r="AY1750" s="215" t="s">
        <v>184</v>
      </c>
    </row>
    <row r="1751" spans="1:65" s="13" customFormat="1" ht="11.25">
      <c r="B1751" s="205"/>
      <c r="C1751" s="206"/>
      <c r="D1751" s="207" t="s">
        <v>193</v>
      </c>
      <c r="E1751" s="208" t="s">
        <v>1</v>
      </c>
      <c r="F1751" s="209" t="s">
        <v>195</v>
      </c>
      <c r="G1751" s="206"/>
      <c r="H1751" s="208" t="s">
        <v>1</v>
      </c>
      <c r="I1751" s="210"/>
      <c r="J1751" s="206"/>
      <c r="K1751" s="206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193</v>
      </c>
      <c r="AU1751" s="215" t="s">
        <v>185</v>
      </c>
      <c r="AV1751" s="13" t="s">
        <v>82</v>
      </c>
      <c r="AW1751" s="13" t="s">
        <v>31</v>
      </c>
      <c r="AX1751" s="13" t="s">
        <v>75</v>
      </c>
      <c r="AY1751" s="215" t="s">
        <v>184</v>
      </c>
    </row>
    <row r="1752" spans="1:65" s="13" customFormat="1" ht="11.25">
      <c r="B1752" s="205"/>
      <c r="C1752" s="206"/>
      <c r="D1752" s="207" t="s">
        <v>193</v>
      </c>
      <c r="E1752" s="208" t="s">
        <v>1</v>
      </c>
      <c r="F1752" s="209" t="s">
        <v>1284</v>
      </c>
      <c r="G1752" s="206"/>
      <c r="H1752" s="208" t="s">
        <v>1</v>
      </c>
      <c r="I1752" s="210"/>
      <c r="J1752" s="206"/>
      <c r="K1752" s="206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193</v>
      </c>
      <c r="AU1752" s="215" t="s">
        <v>185</v>
      </c>
      <c r="AV1752" s="13" t="s">
        <v>82</v>
      </c>
      <c r="AW1752" s="13" t="s">
        <v>31</v>
      </c>
      <c r="AX1752" s="13" t="s">
        <v>75</v>
      </c>
      <c r="AY1752" s="215" t="s">
        <v>184</v>
      </c>
    </row>
    <row r="1753" spans="1:65" s="14" customFormat="1" ht="11.25">
      <c r="B1753" s="216"/>
      <c r="C1753" s="217"/>
      <c r="D1753" s="207" t="s">
        <v>193</v>
      </c>
      <c r="E1753" s="218" t="s">
        <v>1</v>
      </c>
      <c r="F1753" s="219" t="s">
        <v>1590</v>
      </c>
      <c r="G1753" s="217"/>
      <c r="H1753" s="220">
        <v>17.954999999999998</v>
      </c>
      <c r="I1753" s="221"/>
      <c r="J1753" s="217"/>
      <c r="K1753" s="217"/>
      <c r="L1753" s="222"/>
      <c r="M1753" s="223"/>
      <c r="N1753" s="224"/>
      <c r="O1753" s="224"/>
      <c r="P1753" s="224"/>
      <c r="Q1753" s="224"/>
      <c r="R1753" s="224"/>
      <c r="S1753" s="224"/>
      <c r="T1753" s="225"/>
      <c r="AT1753" s="226" t="s">
        <v>193</v>
      </c>
      <c r="AU1753" s="226" t="s">
        <v>185</v>
      </c>
      <c r="AV1753" s="14" t="s">
        <v>84</v>
      </c>
      <c r="AW1753" s="14" t="s">
        <v>31</v>
      </c>
      <c r="AX1753" s="14" t="s">
        <v>75</v>
      </c>
      <c r="AY1753" s="226" t="s">
        <v>184</v>
      </c>
    </row>
    <row r="1754" spans="1:65" s="2" customFormat="1" ht="24">
      <c r="A1754" s="34"/>
      <c r="B1754" s="35"/>
      <c r="C1754" s="192" t="s">
        <v>1591</v>
      </c>
      <c r="D1754" s="192" t="s">
        <v>187</v>
      </c>
      <c r="E1754" s="193" t="s">
        <v>1592</v>
      </c>
      <c r="F1754" s="194" t="s">
        <v>1593</v>
      </c>
      <c r="G1754" s="195" t="s">
        <v>327</v>
      </c>
      <c r="H1754" s="196">
        <v>157.5</v>
      </c>
      <c r="I1754" s="197"/>
      <c r="J1754" s="198">
        <f>ROUND(I1754*H1754,2)</f>
        <v>0</v>
      </c>
      <c r="K1754" s="194" t="s">
        <v>649</v>
      </c>
      <c r="L1754" s="39"/>
      <c r="M1754" s="199" t="s">
        <v>1</v>
      </c>
      <c r="N1754" s="200" t="s">
        <v>40</v>
      </c>
      <c r="O1754" s="71"/>
      <c r="P1754" s="201">
        <f>O1754*H1754</f>
        <v>0</v>
      </c>
      <c r="Q1754" s="201">
        <v>1.4999999999999999E-4</v>
      </c>
      <c r="R1754" s="201">
        <f>Q1754*H1754</f>
        <v>2.3624999999999997E-2</v>
      </c>
      <c r="S1754" s="201">
        <v>0</v>
      </c>
      <c r="T1754" s="202">
        <f>S1754*H1754</f>
        <v>0</v>
      </c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R1754" s="203" t="s">
        <v>382</v>
      </c>
      <c r="AT1754" s="203" t="s">
        <v>187</v>
      </c>
      <c r="AU1754" s="203" t="s">
        <v>185</v>
      </c>
      <c r="AY1754" s="17" t="s">
        <v>184</v>
      </c>
      <c r="BE1754" s="204">
        <f>IF(N1754="základní",J1754,0)</f>
        <v>0</v>
      </c>
      <c r="BF1754" s="204">
        <f>IF(N1754="snížená",J1754,0)</f>
        <v>0</v>
      </c>
      <c r="BG1754" s="204">
        <f>IF(N1754="zákl. přenesená",J1754,0)</f>
        <v>0</v>
      </c>
      <c r="BH1754" s="204">
        <f>IF(N1754="sníž. přenesená",J1754,0)</f>
        <v>0</v>
      </c>
      <c r="BI1754" s="204">
        <f>IF(N1754="nulová",J1754,0)</f>
        <v>0</v>
      </c>
      <c r="BJ1754" s="17" t="s">
        <v>82</v>
      </c>
      <c r="BK1754" s="204">
        <f>ROUND(I1754*H1754,2)</f>
        <v>0</v>
      </c>
      <c r="BL1754" s="17" t="s">
        <v>382</v>
      </c>
      <c r="BM1754" s="203" t="s">
        <v>1594</v>
      </c>
    </row>
    <row r="1755" spans="1:65" s="13" customFormat="1" ht="22.5">
      <c r="B1755" s="205"/>
      <c r="C1755" s="206"/>
      <c r="D1755" s="207" t="s">
        <v>193</v>
      </c>
      <c r="E1755" s="208" t="s">
        <v>1</v>
      </c>
      <c r="F1755" s="209" t="s">
        <v>1448</v>
      </c>
      <c r="G1755" s="206"/>
      <c r="H1755" s="208" t="s">
        <v>1</v>
      </c>
      <c r="I1755" s="210"/>
      <c r="J1755" s="206"/>
      <c r="K1755" s="206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193</v>
      </c>
      <c r="AU1755" s="215" t="s">
        <v>185</v>
      </c>
      <c r="AV1755" s="13" t="s">
        <v>82</v>
      </c>
      <c r="AW1755" s="13" t="s">
        <v>31</v>
      </c>
      <c r="AX1755" s="13" t="s">
        <v>75</v>
      </c>
      <c r="AY1755" s="215" t="s">
        <v>184</v>
      </c>
    </row>
    <row r="1756" spans="1:65" s="13" customFormat="1" ht="11.25">
      <c r="B1756" s="205"/>
      <c r="C1756" s="206"/>
      <c r="D1756" s="207" t="s">
        <v>193</v>
      </c>
      <c r="E1756" s="208" t="s">
        <v>1</v>
      </c>
      <c r="F1756" s="209" t="s">
        <v>195</v>
      </c>
      <c r="G1756" s="206"/>
      <c r="H1756" s="208" t="s">
        <v>1</v>
      </c>
      <c r="I1756" s="210"/>
      <c r="J1756" s="206"/>
      <c r="K1756" s="206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193</v>
      </c>
      <c r="AU1756" s="215" t="s">
        <v>185</v>
      </c>
      <c r="AV1756" s="13" t="s">
        <v>82</v>
      </c>
      <c r="AW1756" s="13" t="s">
        <v>31</v>
      </c>
      <c r="AX1756" s="13" t="s">
        <v>75</v>
      </c>
      <c r="AY1756" s="215" t="s">
        <v>184</v>
      </c>
    </row>
    <row r="1757" spans="1:65" s="13" customFormat="1" ht="11.25">
      <c r="B1757" s="205"/>
      <c r="C1757" s="206"/>
      <c r="D1757" s="207" t="s">
        <v>193</v>
      </c>
      <c r="E1757" s="208" t="s">
        <v>1</v>
      </c>
      <c r="F1757" s="209" t="s">
        <v>1284</v>
      </c>
      <c r="G1757" s="206"/>
      <c r="H1757" s="208" t="s">
        <v>1</v>
      </c>
      <c r="I1757" s="210"/>
      <c r="J1757" s="206"/>
      <c r="K1757" s="206"/>
      <c r="L1757" s="211"/>
      <c r="M1757" s="212"/>
      <c r="N1757" s="213"/>
      <c r="O1757" s="213"/>
      <c r="P1757" s="213"/>
      <c r="Q1757" s="213"/>
      <c r="R1757" s="213"/>
      <c r="S1757" s="213"/>
      <c r="T1757" s="214"/>
      <c r="AT1757" s="215" t="s">
        <v>193</v>
      </c>
      <c r="AU1757" s="215" t="s">
        <v>185</v>
      </c>
      <c r="AV1757" s="13" t="s">
        <v>82</v>
      </c>
      <c r="AW1757" s="13" t="s">
        <v>31</v>
      </c>
      <c r="AX1757" s="13" t="s">
        <v>75</v>
      </c>
      <c r="AY1757" s="215" t="s">
        <v>184</v>
      </c>
    </row>
    <row r="1758" spans="1:65" s="14" customFormat="1" ht="11.25">
      <c r="B1758" s="216"/>
      <c r="C1758" s="217"/>
      <c r="D1758" s="207" t="s">
        <v>193</v>
      </c>
      <c r="E1758" s="218" t="s">
        <v>1</v>
      </c>
      <c r="F1758" s="219" t="s">
        <v>1595</v>
      </c>
      <c r="G1758" s="217"/>
      <c r="H1758" s="220">
        <v>157.5</v>
      </c>
      <c r="I1758" s="221"/>
      <c r="J1758" s="217"/>
      <c r="K1758" s="217"/>
      <c r="L1758" s="222"/>
      <c r="M1758" s="223"/>
      <c r="N1758" s="224"/>
      <c r="O1758" s="224"/>
      <c r="P1758" s="224"/>
      <c r="Q1758" s="224"/>
      <c r="R1758" s="224"/>
      <c r="S1758" s="224"/>
      <c r="T1758" s="225"/>
      <c r="AT1758" s="226" t="s">
        <v>193</v>
      </c>
      <c r="AU1758" s="226" t="s">
        <v>185</v>
      </c>
      <c r="AV1758" s="14" t="s">
        <v>84</v>
      </c>
      <c r="AW1758" s="14" t="s">
        <v>31</v>
      </c>
      <c r="AX1758" s="14" t="s">
        <v>75</v>
      </c>
      <c r="AY1758" s="226" t="s">
        <v>184</v>
      </c>
    </row>
    <row r="1759" spans="1:65" s="2" customFormat="1" ht="24">
      <c r="A1759" s="34"/>
      <c r="B1759" s="35"/>
      <c r="C1759" s="192" t="s">
        <v>1596</v>
      </c>
      <c r="D1759" s="192" t="s">
        <v>187</v>
      </c>
      <c r="E1759" s="193" t="s">
        <v>1597</v>
      </c>
      <c r="F1759" s="194" t="s">
        <v>1598</v>
      </c>
      <c r="G1759" s="195" t="s">
        <v>327</v>
      </c>
      <c r="H1759" s="196">
        <v>178.5</v>
      </c>
      <c r="I1759" s="197"/>
      <c r="J1759" s="198">
        <f>ROUND(I1759*H1759,2)</f>
        <v>0</v>
      </c>
      <c r="K1759" s="194" t="s">
        <v>649</v>
      </c>
      <c r="L1759" s="39"/>
      <c r="M1759" s="199" t="s">
        <v>1</v>
      </c>
      <c r="N1759" s="200" t="s">
        <v>40</v>
      </c>
      <c r="O1759" s="71"/>
      <c r="P1759" s="201">
        <f>O1759*H1759</f>
        <v>0</v>
      </c>
      <c r="Q1759" s="201">
        <v>1.4999999999999999E-4</v>
      </c>
      <c r="R1759" s="201">
        <f>Q1759*H1759</f>
        <v>2.6774999999999997E-2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382</v>
      </c>
      <c r="AT1759" s="203" t="s">
        <v>187</v>
      </c>
      <c r="AU1759" s="203" t="s">
        <v>185</v>
      </c>
      <c r="AY1759" s="17" t="s">
        <v>184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82</v>
      </c>
      <c r="BK1759" s="204">
        <f>ROUND(I1759*H1759,2)</f>
        <v>0</v>
      </c>
      <c r="BL1759" s="17" t="s">
        <v>382</v>
      </c>
      <c r="BM1759" s="203" t="s">
        <v>1599</v>
      </c>
    </row>
    <row r="1760" spans="1:65" s="13" customFormat="1" ht="22.5">
      <c r="B1760" s="205"/>
      <c r="C1760" s="206"/>
      <c r="D1760" s="207" t="s">
        <v>193</v>
      </c>
      <c r="E1760" s="208" t="s">
        <v>1</v>
      </c>
      <c r="F1760" s="209" t="s">
        <v>1448</v>
      </c>
      <c r="G1760" s="206"/>
      <c r="H1760" s="208" t="s">
        <v>1</v>
      </c>
      <c r="I1760" s="210"/>
      <c r="J1760" s="206"/>
      <c r="K1760" s="206"/>
      <c r="L1760" s="211"/>
      <c r="M1760" s="212"/>
      <c r="N1760" s="213"/>
      <c r="O1760" s="213"/>
      <c r="P1760" s="213"/>
      <c r="Q1760" s="213"/>
      <c r="R1760" s="213"/>
      <c r="S1760" s="213"/>
      <c r="T1760" s="214"/>
      <c r="AT1760" s="215" t="s">
        <v>193</v>
      </c>
      <c r="AU1760" s="215" t="s">
        <v>185</v>
      </c>
      <c r="AV1760" s="13" t="s">
        <v>82</v>
      </c>
      <c r="AW1760" s="13" t="s">
        <v>31</v>
      </c>
      <c r="AX1760" s="13" t="s">
        <v>75</v>
      </c>
      <c r="AY1760" s="215" t="s">
        <v>184</v>
      </c>
    </row>
    <row r="1761" spans="1:65" s="13" customFormat="1" ht="11.25">
      <c r="B1761" s="205"/>
      <c r="C1761" s="206"/>
      <c r="D1761" s="207" t="s">
        <v>193</v>
      </c>
      <c r="E1761" s="208" t="s">
        <v>1</v>
      </c>
      <c r="F1761" s="209" t="s">
        <v>195</v>
      </c>
      <c r="G1761" s="206"/>
      <c r="H1761" s="208" t="s">
        <v>1</v>
      </c>
      <c r="I1761" s="210"/>
      <c r="J1761" s="206"/>
      <c r="K1761" s="206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193</v>
      </c>
      <c r="AU1761" s="215" t="s">
        <v>185</v>
      </c>
      <c r="AV1761" s="13" t="s">
        <v>82</v>
      </c>
      <c r="AW1761" s="13" t="s">
        <v>31</v>
      </c>
      <c r="AX1761" s="13" t="s">
        <v>75</v>
      </c>
      <c r="AY1761" s="215" t="s">
        <v>184</v>
      </c>
    </row>
    <row r="1762" spans="1:65" s="13" customFormat="1" ht="11.25">
      <c r="B1762" s="205"/>
      <c r="C1762" s="206"/>
      <c r="D1762" s="207" t="s">
        <v>193</v>
      </c>
      <c r="E1762" s="208" t="s">
        <v>1</v>
      </c>
      <c r="F1762" s="209" t="s">
        <v>1284</v>
      </c>
      <c r="G1762" s="206"/>
      <c r="H1762" s="208" t="s">
        <v>1</v>
      </c>
      <c r="I1762" s="210"/>
      <c r="J1762" s="206"/>
      <c r="K1762" s="206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193</v>
      </c>
      <c r="AU1762" s="215" t="s">
        <v>185</v>
      </c>
      <c r="AV1762" s="13" t="s">
        <v>82</v>
      </c>
      <c r="AW1762" s="13" t="s">
        <v>31</v>
      </c>
      <c r="AX1762" s="13" t="s">
        <v>75</v>
      </c>
      <c r="AY1762" s="215" t="s">
        <v>184</v>
      </c>
    </row>
    <row r="1763" spans="1:65" s="14" customFormat="1" ht="11.25">
      <c r="B1763" s="216"/>
      <c r="C1763" s="217"/>
      <c r="D1763" s="207" t="s">
        <v>193</v>
      </c>
      <c r="E1763" s="218" t="s">
        <v>1</v>
      </c>
      <c r="F1763" s="219" t="s">
        <v>1600</v>
      </c>
      <c r="G1763" s="217"/>
      <c r="H1763" s="220">
        <v>178.5</v>
      </c>
      <c r="I1763" s="221"/>
      <c r="J1763" s="217"/>
      <c r="K1763" s="217"/>
      <c r="L1763" s="222"/>
      <c r="M1763" s="223"/>
      <c r="N1763" s="224"/>
      <c r="O1763" s="224"/>
      <c r="P1763" s="224"/>
      <c r="Q1763" s="224"/>
      <c r="R1763" s="224"/>
      <c r="S1763" s="224"/>
      <c r="T1763" s="225"/>
      <c r="AT1763" s="226" t="s">
        <v>193</v>
      </c>
      <c r="AU1763" s="226" t="s">
        <v>185</v>
      </c>
      <c r="AV1763" s="14" t="s">
        <v>84</v>
      </c>
      <c r="AW1763" s="14" t="s">
        <v>31</v>
      </c>
      <c r="AX1763" s="14" t="s">
        <v>75</v>
      </c>
      <c r="AY1763" s="226" t="s">
        <v>184</v>
      </c>
    </row>
    <row r="1764" spans="1:65" s="12" customFormat="1" ht="20.85" customHeight="1">
      <c r="B1764" s="176"/>
      <c r="C1764" s="177"/>
      <c r="D1764" s="178" t="s">
        <v>74</v>
      </c>
      <c r="E1764" s="190" t="s">
        <v>1601</v>
      </c>
      <c r="F1764" s="190" t="s">
        <v>1602</v>
      </c>
      <c r="G1764" s="177"/>
      <c r="H1764" s="177"/>
      <c r="I1764" s="180"/>
      <c r="J1764" s="191">
        <f>BK1764</f>
        <v>0</v>
      </c>
      <c r="K1764" s="177"/>
      <c r="L1764" s="182"/>
      <c r="M1764" s="183"/>
      <c r="N1764" s="184"/>
      <c r="O1764" s="184"/>
      <c r="P1764" s="185">
        <f>SUM(P1765:P1769)</f>
        <v>0</v>
      </c>
      <c r="Q1764" s="184"/>
      <c r="R1764" s="185">
        <f>SUM(R1765:R1769)</f>
        <v>0</v>
      </c>
      <c r="S1764" s="184"/>
      <c r="T1764" s="186">
        <f>SUM(T1765:T1769)</f>
        <v>0</v>
      </c>
      <c r="AR1764" s="187" t="s">
        <v>84</v>
      </c>
      <c r="AT1764" s="188" t="s">
        <v>74</v>
      </c>
      <c r="AU1764" s="188" t="s">
        <v>84</v>
      </c>
      <c r="AY1764" s="187" t="s">
        <v>184</v>
      </c>
      <c r="BK1764" s="189">
        <f>SUM(BK1765:BK1769)</f>
        <v>0</v>
      </c>
    </row>
    <row r="1765" spans="1:65" s="2" customFormat="1" ht="55.5" customHeight="1">
      <c r="A1765" s="34"/>
      <c r="B1765" s="35"/>
      <c r="C1765" s="192" t="s">
        <v>1603</v>
      </c>
      <c r="D1765" s="192" t="s">
        <v>187</v>
      </c>
      <c r="E1765" s="193" t="s">
        <v>1604</v>
      </c>
      <c r="F1765" s="194" t="s">
        <v>1605</v>
      </c>
      <c r="G1765" s="195" t="s">
        <v>239</v>
      </c>
      <c r="H1765" s="196">
        <v>1</v>
      </c>
      <c r="I1765" s="197"/>
      <c r="J1765" s="198">
        <f>ROUND(I1765*H1765,2)</f>
        <v>0</v>
      </c>
      <c r="K1765" s="194" t="s">
        <v>649</v>
      </c>
      <c r="L1765" s="39"/>
      <c r="M1765" s="199" t="s">
        <v>1</v>
      </c>
      <c r="N1765" s="200" t="s">
        <v>40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382</v>
      </c>
      <c r="AT1765" s="203" t="s">
        <v>187</v>
      </c>
      <c r="AU1765" s="203" t="s">
        <v>185</v>
      </c>
      <c r="AY1765" s="17" t="s">
        <v>184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82</v>
      </c>
      <c r="BK1765" s="204">
        <f>ROUND(I1765*H1765,2)</f>
        <v>0</v>
      </c>
      <c r="BL1765" s="17" t="s">
        <v>382</v>
      </c>
      <c r="BM1765" s="203" t="s">
        <v>1606</v>
      </c>
    </row>
    <row r="1766" spans="1:65" s="13" customFormat="1" ht="22.5">
      <c r="B1766" s="205"/>
      <c r="C1766" s="206"/>
      <c r="D1766" s="207" t="s">
        <v>193</v>
      </c>
      <c r="E1766" s="208" t="s">
        <v>1</v>
      </c>
      <c r="F1766" s="209" t="s">
        <v>1607</v>
      </c>
      <c r="G1766" s="206"/>
      <c r="H1766" s="208" t="s">
        <v>1</v>
      </c>
      <c r="I1766" s="210"/>
      <c r="J1766" s="206"/>
      <c r="K1766" s="206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193</v>
      </c>
      <c r="AU1766" s="215" t="s">
        <v>185</v>
      </c>
      <c r="AV1766" s="13" t="s">
        <v>82</v>
      </c>
      <c r="AW1766" s="13" t="s">
        <v>31</v>
      </c>
      <c r="AX1766" s="13" t="s">
        <v>75</v>
      </c>
      <c r="AY1766" s="215" t="s">
        <v>184</v>
      </c>
    </row>
    <row r="1767" spans="1:65" s="13" customFormat="1" ht="11.25">
      <c r="B1767" s="205"/>
      <c r="C1767" s="206"/>
      <c r="D1767" s="207" t="s">
        <v>193</v>
      </c>
      <c r="E1767" s="208" t="s">
        <v>1</v>
      </c>
      <c r="F1767" s="209" t="s">
        <v>195</v>
      </c>
      <c r="G1767" s="206"/>
      <c r="H1767" s="208" t="s">
        <v>1</v>
      </c>
      <c r="I1767" s="210"/>
      <c r="J1767" s="206"/>
      <c r="K1767" s="206"/>
      <c r="L1767" s="211"/>
      <c r="M1767" s="212"/>
      <c r="N1767" s="213"/>
      <c r="O1767" s="213"/>
      <c r="P1767" s="213"/>
      <c r="Q1767" s="213"/>
      <c r="R1767" s="213"/>
      <c r="S1767" s="213"/>
      <c r="T1767" s="214"/>
      <c r="AT1767" s="215" t="s">
        <v>193</v>
      </c>
      <c r="AU1767" s="215" t="s">
        <v>185</v>
      </c>
      <c r="AV1767" s="13" t="s">
        <v>82</v>
      </c>
      <c r="AW1767" s="13" t="s">
        <v>31</v>
      </c>
      <c r="AX1767" s="13" t="s">
        <v>75</v>
      </c>
      <c r="AY1767" s="215" t="s">
        <v>184</v>
      </c>
    </row>
    <row r="1768" spans="1:65" s="13" customFormat="1" ht="11.25">
      <c r="B1768" s="205"/>
      <c r="C1768" s="206"/>
      <c r="D1768" s="207" t="s">
        <v>193</v>
      </c>
      <c r="E1768" s="208" t="s">
        <v>1</v>
      </c>
      <c r="F1768" s="209" t="s">
        <v>1608</v>
      </c>
      <c r="G1768" s="206"/>
      <c r="H1768" s="208" t="s">
        <v>1</v>
      </c>
      <c r="I1768" s="210"/>
      <c r="J1768" s="206"/>
      <c r="K1768" s="206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193</v>
      </c>
      <c r="AU1768" s="215" t="s">
        <v>185</v>
      </c>
      <c r="AV1768" s="13" t="s">
        <v>82</v>
      </c>
      <c r="AW1768" s="13" t="s">
        <v>31</v>
      </c>
      <c r="AX1768" s="13" t="s">
        <v>75</v>
      </c>
      <c r="AY1768" s="215" t="s">
        <v>184</v>
      </c>
    </row>
    <row r="1769" spans="1:65" s="14" customFormat="1" ht="11.25">
      <c r="B1769" s="216"/>
      <c r="C1769" s="217"/>
      <c r="D1769" s="207" t="s">
        <v>193</v>
      </c>
      <c r="E1769" s="218" t="s">
        <v>1</v>
      </c>
      <c r="F1769" s="219" t="s">
        <v>82</v>
      </c>
      <c r="G1769" s="217"/>
      <c r="H1769" s="220">
        <v>1</v>
      </c>
      <c r="I1769" s="221"/>
      <c r="J1769" s="217"/>
      <c r="K1769" s="217"/>
      <c r="L1769" s="222"/>
      <c r="M1769" s="223"/>
      <c r="N1769" s="224"/>
      <c r="O1769" s="224"/>
      <c r="P1769" s="224"/>
      <c r="Q1769" s="224"/>
      <c r="R1769" s="224"/>
      <c r="S1769" s="224"/>
      <c r="T1769" s="225"/>
      <c r="AT1769" s="226" t="s">
        <v>193</v>
      </c>
      <c r="AU1769" s="226" t="s">
        <v>185</v>
      </c>
      <c r="AV1769" s="14" t="s">
        <v>84</v>
      </c>
      <c r="AW1769" s="14" t="s">
        <v>31</v>
      </c>
      <c r="AX1769" s="14" t="s">
        <v>75</v>
      </c>
      <c r="AY1769" s="226" t="s">
        <v>184</v>
      </c>
    </row>
    <row r="1770" spans="1:65" s="12" customFormat="1" ht="20.85" customHeight="1">
      <c r="B1770" s="176"/>
      <c r="C1770" s="177"/>
      <c r="D1770" s="178" t="s">
        <v>74</v>
      </c>
      <c r="E1770" s="190" t="s">
        <v>1609</v>
      </c>
      <c r="F1770" s="190" t="s">
        <v>1610</v>
      </c>
      <c r="G1770" s="177"/>
      <c r="H1770" s="177"/>
      <c r="I1770" s="180"/>
      <c r="J1770" s="191">
        <f>BK1770</f>
        <v>0</v>
      </c>
      <c r="K1770" s="177"/>
      <c r="L1770" s="182"/>
      <c r="M1770" s="183"/>
      <c r="N1770" s="184"/>
      <c r="O1770" s="184"/>
      <c r="P1770" s="185">
        <f>SUM(P1771:P1775)</f>
        <v>0</v>
      </c>
      <c r="Q1770" s="184"/>
      <c r="R1770" s="185">
        <f>SUM(R1771:R1775)</f>
        <v>0</v>
      </c>
      <c r="S1770" s="184"/>
      <c r="T1770" s="186">
        <f>SUM(T1771:T1775)</f>
        <v>0</v>
      </c>
      <c r="AR1770" s="187" t="s">
        <v>84</v>
      </c>
      <c r="AT1770" s="188" t="s">
        <v>74</v>
      </c>
      <c r="AU1770" s="188" t="s">
        <v>84</v>
      </c>
      <c r="AY1770" s="187" t="s">
        <v>184</v>
      </c>
      <c r="BK1770" s="189">
        <f>SUM(BK1771:BK1775)</f>
        <v>0</v>
      </c>
    </row>
    <row r="1771" spans="1:65" s="2" customFormat="1" ht="48">
      <c r="A1771" s="34"/>
      <c r="B1771" s="35"/>
      <c r="C1771" s="192" t="s">
        <v>1611</v>
      </c>
      <c r="D1771" s="192" t="s">
        <v>187</v>
      </c>
      <c r="E1771" s="193" t="s">
        <v>1612</v>
      </c>
      <c r="F1771" s="194" t="s">
        <v>1613</v>
      </c>
      <c r="G1771" s="195" t="s">
        <v>239</v>
      </c>
      <c r="H1771" s="196">
        <v>1</v>
      </c>
      <c r="I1771" s="197"/>
      <c r="J1771" s="198">
        <f>ROUND(I1771*H1771,2)</f>
        <v>0</v>
      </c>
      <c r="K1771" s="194" t="s">
        <v>649</v>
      </c>
      <c r="L1771" s="39"/>
      <c r="M1771" s="199" t="s">
        <v>1</v>
      </c>
      <c r="N1771" s="200" t="s">
        <v>40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382</v>
      </c>
      <c r="AT1771" s="203" t="s">
        <v>187</v>
      </c>
      <c r="AU1771" s="203" t="s">
        <v>185</v>
      </c>
      <c r="AY1771" s="17" t="s">
        <v>184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82</v>
      </c>
      <c r="BK1771" s="204">
        <f>ROUND(I1771*H1771,2)</f>
        <v>0</v>
      </c>
      <c r="BL1771" s="17" t="s">
        <v>382</v>
      </c>
      <c r="BM1771" s="203" t="s">
        <v>1614</v>
      </c>
    </row>
    <row r="1772" spans="1:65" s="13" customFormat="1" ht="22.5">
      <c r="B1772" s="205"/>
      <c r="C1772" s="206"/>
      <c r="D1772" s="207" t="s">
        <v>193</v>
      </c>
      <c r="E1772" s="208" t="s">
        <v>1</v>
      </c>
      <c r="F1772" s="209" t="s">
        <v>1615</v>
      </c>
      <c r="G1772" s="206"/>
      <c r="H1772" s="208" t="s">
        <v>1</v>
      </c>
      <c r="I1772" s="210"/>
      <c r="J1772" s="206"/>
      <c r="K1772" s="206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193</v>
      </c>
      <c r="AU1772" s="215" t="s">
        <v>185</v>
      </c>
      <c r="AV1772" s="13" t="s">
        <v>82</v>
      </c>
      <c r="AW1772" s="13" t="s">
        <v>31</v>
      </c>
      <c r="AX1772" s="13" t="s">
        <v>75</v>
      </c>
      <c r="AY1772" s="215" t="s">
        <v>184</v>
      </c>
    </row>
    <row r="1773" spans="1:65" s="13" customFormat="1" ht="11.25">
      <c r="B1773" s="205"/>
      <c r="C1773" s="206"/>
      <c r="D1773" s="207" t="s">
        <v>193</v>
      </c>
      <c r="E1773" s="208" t="s">
        <v>1</v>
      </c>
      <c r="F1773" s="209" t="s">
        <v>195</v>
      </c>
      <c r="G1773" s="206"/>
      <c r="H1773" s="208" t="s">
        <v>1</v>
      </c>
      <c r="I1773" s="210"/>
      <c r="J1773" s="206"/>
      <c r="K1773" s="206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193</v>
      </c>
      <c r="AU1773" s="215" t="s">
        <v>185</v>
      </c>
      <c r="AV1773" s="13" t="s">
        <v>82</v>
      </c>
      <c r="AW1773" s="13" t="s">
        <v>31</v>
      </c>
      <c r="AX1773" s="13" t="s">
        <v>75</v>
      </c>
      <c r="AY1773" s="215" t="s">
        <v>184</v>
      </c>
    </row>
    <row r="1774" spans="1:65" s="13" customFormat="1" ht="11.25">
      <c r="B1774" s="205"/>
      <c r="C1774" s="206"/>
      <c r="D1774" s="207" t="s">
        <v>193</v>
      </c>
      <c r="E1774" s="208" t="s">
        <v>1</v>
      </c>
      <c r="F1774" s="209" t="s">
        <v>1608</v>
      </c>
      <c r="G1774" s="206"/>
      <c r="H1774" s="208" t="s">
        <v>1</v>
      </c>
      <c r="I1774" s="210"/>
      <c r="J1774" s="206"/>
      <c r="K1774" s="206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193</v>
      </c>
      <c r="AU1774" s="215" t="s">
        <v>185</v>
      </c>
      <c r="AV1774" s="13" t="s">
        <v>82</v>
      </c>
      <c r="AW1774" s="13" t="s">
        <v>31</v>
      </c>
      <c r="AX1774" s="13" t="s">
        <v>75</v>
      </c>
      <c r="AY1774" s="215" t="s">
        <v>184</v>
      </c>
    </row>
    <row r="1775" spans="1:65" s="14" customFormat="1" ht="11.25">
      <c r="B1775" s="216"/>
      <c r="C1775" s="217"/>
      <c r="D1775" s="207" t="s">
        <v>193</v>
      </c>
      <c r="E1775" s="218" t="s">
        <v>1</v>
      </c>
      <c r="F1775" s="219" t="s">
        <v>82</v>
      </c>
      <c r="G1775" s="217"/>
      <c r="H1775" s="220">
        <v>1</v>
      </c>
      <c r="I1775" s="221"/>
      <c r="J1775" s="217"/>
      <c r="K1775" s="217"/>
      <c r="L1775" s="222"/>
      <c r="M1775" s="223"/>
      <c r="N1775" s="224"/>
      <c r="O1775" s="224"/>
      <c r="P1775" s="224"/>
      <c r="Q1775" s="224"/>
      <c r="R1775" s="224"/>
      <c r="S1775" s="224"/>
      <c r="T1775" s="225"/>
      <c r="AT1775" s="226" t="s">
        <v>193</v>
      </c>
      <c r="AU1775" s="226" t="s">
        <v>185</v>
      </c>
      <c r="AV1775" s="14" t="s">
        <v>84</v>
      </c>
      <c r="AW1775" s="14" t="s">
        <v>31</v>
      </c>
      <c r="AX1775" s="14" t="s">
        <v>75</v>
      </c>
      <c r="AY1775" s="226" t="s">
        <v>184</v>
      </c>
    </row>
    <row r="1776" spans="1:65" s="12" customFormat="1" ht="22.9" customHeight="1">
      <c r="B1776" s="176"/>
      <c r="C1776" s="177"/>
      <c r="D1776" s="178" t="s">
        <v>74</v>
      </c>
      <c r="E1776" s="190" t="s">
        <v>1616</v>
      </c>
      <c r="F1776" s="190" t="s">
        <v>1617</v>
      </c>
      <c r="G1776" s="177"/>
      <c r="H1776" s="177"/>
      <c r="I1776" s="180"/>
      <c r="J1776" s="191">
        <f>BK1776</f>
        <v>0</v>
      </c>
      <c r="K1776" s="177"/>
      <c r="L1776" s="182"/>
      <c r="M1776" s="183"/>
      <c r="N1776" s="184"/>
      <c r="O1776" s="184"/>
      <c r="P1776" s="185">
        <f>SUM(P1777:P1904)</f>
        <v>0</v>
      </c>
      <c r="Q1776" s="184"/>
      <c r="R1776" s="185">
        <f>SUM(R1777:R1904)</f>
        <v>3.3143629000000003</v>
      </c>
      <c r="S1776" s="184"/>
      <c r="T1776" s="186">
        <f>SUM(T1777:T1904)</f>
        <v>0</v>
      </c>
      <c r="AR1776" s="187" t="s">
        <v>84</v>
      </c>
      <c r="AT1776" s="188" t="s">
        <v>74</v>
      </c>
      <c r="AU1776" s="188" t="s">
        <v>82</v>
      </c>
      <c r="AY1776" s="187" t="s">
        <v>184</v>
      </c>
      <c r="BK1776" s="189">
        <f>SUM(BK1777:BK1904)</f>
        <v>0</v>
      </c>
    </row>
    <row r="1777" spans="1:65" s="2" customFormat="1" ht="24">
      <c r="A1777" s="34"/>
      <c r="B1777" s="35"/>
      <c r="C1777" s="192" t="s">
        <v>1618</v>
      </c>
      <c r="D1777" s="192" t="s">
        <v>187</v>
      </c>
      <c r="E1777" s="193" t="s">
        <v>1619</v>
      </c>
      <c r="F1777" s="194" t="s">
        <v>1620</v>
      </c>
      <c r="G1777" s="195" t="s">
        <v>122</v>
      </c>
      <c r="H1777" s="196">
        <v>53.22</v>
      </c>
      <c r="I1777" s="197"/>
      <c r="J1777" s="198">
        <f>ROUND(I1777*H1777,2)</f>
        <v>0</v>
      </c>
      <c r="K1777" s="194" t="s">
        <v>190</v>
      </c>
      <c r="L1777" s="39"/>
      <c r="M1777" s="199" t="s">
        <v>1</v>
      </c>
      <c r="N1777" s="200" t="s">
        <v>40</v>
      </c>
      <c r="O1777" s="71"/>
      <c r="P1777" s="201">
        <f>O1777*H1777</f>
        <v>0</v>
      </c>
      <c r="Q1777" s="201">
        <v>6.3E-3</v>
      </c>
      <c r="R1777" s="201">
        <f>Q1777*H1777</f>
        <v>0.33528599999999997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382</v>
      </c>
      <c r="AT1777" s="203" t="s">
        <v>187</v>
      </c>
      <c r="AU1777" s="203" t="s">
        <v>84</v>
      </c>
      <c r="AY1777" s="17" t="s">
        <v>184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82</v>
      </c>
      <c r="BK1777" s="204">
        <f>ROUND(I1777*H1777,2)</f>
        <v>0</v>
      </c>
      <c r="BL1777" s="17" t="s">
        <v>382</v>
      </c>
      <c r="BM1777" s="203" t="s">
        <v>1621</v>
      </c>
    </row>
    <row r="1778" spans="1:65" s="2" customFormat="1" ht="36">
      <c r="A1778" s="34"/>
      <c r="B1778" s="35"/>
      <c r="C1778" s="227" t="s">
        <v>1622</v>
      </c>
      <c r="D1778" s="227" t="s">
        <v>592</v>
      </c>
      <c r="E1778" s="228" t="s">
        <v>1623</v>
      </c>
      <c r="F1778" s="229" t="s">
        <v>1624</v>
      </c>
      <c r="G1778" s="230" t="s">
        <v>122</v>
      </c>
      <c r="H1778" s="231">
        <v>58.542000000000002</v>
      </c>
      <c r="I1778" s="232"/>
      <c r="J1778" s="233">
        <f>ROUND(I1778*H1778,2)</f>
        <v>0</v>
      </c>
      <c r="K1778" s="229" t="s">
        <v>649</v>
      </c>
      <c r="L1778" s="234"/>
      <c r="M1778" s="235" t="s">
        <v>1</v>
      </c>
      <c r="N1778" s="236" t="s">
        <v>40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715</v>
      </c>
      <c r="AT1778" s="203" t="s">
        <v>592</v>
      </c>
      <c r="AU1778" s="203" t="s">
        <v>84</v>
      </c>
      <c r="AY1778" s="17" t="s">
        <v>184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82</v>
      </c>
      <c r="BK1778" s="204">
        <f>ROUND(I1778*H1778,2)</f>
        <v>0</v>
      </c>
      <c r="BL1778" s="17" t="s">
        <v>382</v>
      </c>
      <c r="BM1778" s="203" t="s">
        <v>1625</v>
      </c>
    </row>
    <row r="1779" spans="1:65" s="13" customFormat="1" ht="11.25">
      <c r="B1779" s="205"/>
      <c r="C1779" s="206"/>
      <c r="D1779" s="207" t="s">
        <v>193</v>
      </c>
      <c r="E1779" s="208" t="s">
        <v>1</v>
      </c>
      <c r="F1779" s="209" t="s">
        <v>1626</v>
      </c>
      <c r="G1779" s="206"/>
      <c r="H1779" s="208" t="s">
        <v>1</v>
      </c>
      <c r="I1779" s="210"/>
      <c r="J1779" s="206"/>
      <c r="K1779" s="206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193</v>
      </c>
      <c r="AU1779" s="215" t="s">
        <v>84</v>
      </c>
      <c r="AV1779" s="13" t="s">
        <v>82</v>
      </c>
      <c r="AW1779" s="13" t="s">
        <v>31</v>
      </c>
      <c r="AX1779" s="13" t="s">
        <v>75</v>
      </c>
      <c r="AY1779" s="215" t="s">
        <v>184</v>
      </c>
    </row>
    <row r="1780" spans="1:65" s="13" customFormat="1" ht="11.25">
      <c r="B1780" s="205"/>
      <c r="C1780" s="206"/>
      <c r="D1780" s="207" t="s">
        <v>193</v>
      </c>
      <c r="E1780" s="208" t="s">
        <v>1</v>
      </c>
      <c r="F1780" s="209" t="s">
        <v>1627</v>
      </c>
      <c r="G1780" s="206"/>
      <c r="H1780" s="208" t="s">
        <v>1</v>
      </c>
      <c r="I1780" s="210"/>
      <c r="J1780" s="206"/>
      <c r="K1780" s="206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193</v>
      </c>
      <c r="AU1780" s="215" t="s">
        <v>84</v>
      </c>
      <c r="AV1780" s="13" t="s">
        <v>82</v>
      </c>
      <c r="AW1780" s="13" t="s">
        <v>31</v>
      </c>
      <c r="AX1780" s="13" t="s">
        <v>75</v>
      </c>
      <c r="AY1780" s="215" t="s">
        <v>184</v>
      </c>
    </row>
    <row r="1781" spans="1:65" s="13" customFormat="1" ht="11.25">
      <c r="B1781" s="205"/>
      <c r="C1781" s="206"/>
      <c r="D1781" s="207" t="s">
        <v>193</v>
      </c>
      <c r="E1781" s="208" t="s">
        <v>1</v>
      </c>
      <c r="F1781" s="209" t="s">
        <v>195</v>
      </c>
      <c r="G1781" s="206"/>
      <c r="H1781" s="208" t="s">
        <v>1</v>
      </c>
      <c r="I1781" s="210"/>
      <c r="J1781" s="206"/>
      <c r="K1781" s="206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193</v>
      </c>
      <c r="AU1781" s="215" t="s">
        <v>84</v>
      </c>
      <c r="AV1781" s="13" t="s">
        <v>82</v>
      </c>
      <c r="AW1781" s="13" t="s">
        <v>31</v>
      </c>
      <c r="AX1781" s="13" t="s">
        <v>75</v>
      </c>
      <c r="AY1781" s="215" t="s">
        <v>184</v>
      </c>
    </row>
    <row r="1782" spans="1:65" s="14" customFormat="1" ht="11.25">
      <c r="B1782" s="216"/>
      <c r="C1782" s="217"/>
      <c r="D1782" s="207" t="s">
        <v>193</v>
      </c>
      <c r="E1782" s="218" t="s">
        <v>1</v>
      </c>
      <c r="F1782" s="219" t="s">
        <v>988</v>
      </c>
      <c r="G1782" s="217"/>
      <c r="H1782" s="220">
        <v>10.4</v>
      </c>
      <c r="I1782" s="221"/>
      <c r="J1782" s="217"/>
      <c r="K1782" s="217"/>
      <c r="L1782" s="222"/>
      <c r="M1782" s="223"/>
      <c r="N1782" s="224"/>
      <c r="O1782" s="224"/>
      <c r="P1782" s="224"/>
      <c r="Q1782" s="224"/>
      <c r="R1782" s="224"/>
      <c r="S1782" s="224"/>
      <c r="T1782" s="225"/>
      <c r="AT1782" s="226" t="s">
        <v>193</v>
      </c>
      <c r="AU1782" s="226" t="s">
        <v>84</v>
      </c>
      <c r="AV1782" s="14" t="s">
        <v>84</v>
      </c>
      <c r="AW1782" s="14" t="s">
        <v>31</v>
      </c>
      <c r="AX1782" s="14" t="s">
        <v>75</v>
      </c>
      <c r="AY1782" s="226" t="s">
        <v>184</v>
      </c>
    </row>
    <row r="1783" spans="1:65" s="14" customFormat="1" ht="11.25">
      <c r="B1783" s="216"/>
      <c r="C1783" s="217"/>
      <c r="D1783" s="207" t="s">
        <v>193</v>
      </c>
      <c r="E1783" s="218" t="s">
        <v>1</v>
      </c>
      <c r="F1783" s="219" t="s">
        <v>1081</v>
      </c>
      <c r="G1783" s="217"/>
      <c r="H1783" s="220">
        <v>1.5049999999999999</v>
      </c>
      <c r="I1783" s="221"/>
      <c r="J1783" s="217"/>
      <c r="K1783" s="217"/>
      <c r="L1783" s="222"/>
      <c r="M1783" s="223"/>
      <c r="N1783" s="224"/>
      <c r="O1783" s="224"/>
      <c r="P1783" s="224"/>
      <c r="Q1783" s="224"/>
      <c r="R1783" s="224"/>
      <c r="S1783" s="224"/>
      <c r="T1783" s="225"/>
      <c r="AT1783" s="226" t="s">
        <v>193</v>
      </c>
      <c r="AU1783" s="226" t="s">
        <v>84</v>
      </c>
      <c r="AV1783" s="14" t="s">
        <v>84</v>
      </c>
      <c r="AW1783" s="14" t="s">
        <v>31</v>
      </c>
      <c r="AX1783" s="14" t="s">
        <v>75</v>
      </c>
      <c r="AY1783" s="226" t="s">
        <v>184</v>
      </c>
    </row>
    <row r="1784" spans="1:65" s="14" customFormat="1" ht="11.25">
      <c r="B1784" s="216"/>
      <c r="C1784" s="217"/>
      <c r="D1784" s="207" t="s">
        <v>193</v>
      </c>
      <c r="E1784" s="218" t="s">
        <v>1</v>
      </c>
      <c r="F1784" s="219" t="s">
        <v>989</v>
      </c>
      <c r="G1784" s="217"/>
      <c r="H1784" s="220">
        <v>10.9</v>
      </c>
      <c r="I1784" s="221"/>
      <c r="J1784" s="217"/>
      <c r="K1784" s="217"/>
      <c r="L1784" s="222"/>
      <c r="M1784" s="223"/>
      <c r="N1784" s="224"/>
      <c r="O1784" s="224"/>
      <c r="P1784" s="224"/>
      <c r="Q1784" s="224"/>
      <c r="R1784" s="224"/>
      <c r="S1784" s="224"/>
      <c r="T1784" s="225"/>
      <c r="AT1784" s="226" t="s">
        <v>193</v>
      </c>
      <c r="AU1784" s="226" t="s">
        <v>84</v>
      </c>
      <c r="AV1784" s="14" t="s">
        <v>84</v>
      </c>
      <c r="AW1784" s="14" t="s">
        <v>31</v>
      </c>
      <c r="AX1784" s="14" t="s">
        <v>75</v>
      </c>
      <c r="AY1784" s="226" t="s">
        <v>184</v>
      </c>
    </row>
    <row r="1785" spans="1:65" s="14" customFormat="1" ht="11.25">
      <c r="B1785" s="216"/>
      <c r="C1785" s="217"/>
      <c r="D1785" s="207" t="s">
        <v>193</v>
      </c>
      <c r="E1785" s="218" t="s">
        <v>1</v>
      </c>
      <c r="F1785" s="219" t="s">
        <v>1082</v>
      </c>
      <c r="G1785" s="217"/>
      <c r="H1785" s="220">
        <v>1.605</v>
      </c>
      <c r="I1785" s="221"/>
      <c r="J1785" s="217"/>
      <c r="K1785" s="217"/>
      <c r="L1785" s="222"/>
      <c r="M1785" s="223"/>
      <c r="N1785" s="224"/>
      <c r="O1785" s="224"/>
      <c r="P1785" s="224"/>
      <c r="Q1785" s="224"/>
      <c r="R1785" s="224"/>
      <c r="S1785" s="224"/>
      <c r="T1785" s="225"/>
      <c r="AT1785" s="226" t="s">
        <v>193</v>
      </c>
      <c r="AU1785" s="226" t="s">
        <v>84</v>
      </c>
      <c r="AV1785" s="14" t="s">
        <v>84</v>
      </c>
      <c r="AW1785" s="14" t="s">
        <v>31</v>
      </c>
      <c r="AX1785" s="14" t="s">
        <v>75</v>
      </c>
      <c r="AY1785" s="226" t="s">
        <v>184</v>
      </c>
    </row>
    <row r="1786" spans="1:65" s="14" customFormat="1" ht="11.25">
      <c r="B1786" s="216"/>
      <c r="C1786" s="217"/>
      <c r="D1786" s="207" t="s">
        <v>193</v>
      </c>
      <c r="E1786" s="218" t="s">
        <v>1</v>
      </c>
      <c r="F1786" s="219" t="s">
        <v>990</v>
      </c>
      <c r="G1786" s="217"/>
      <c r="H1786" s="220">
        <v>13</v>
      </c>
      <c r="I1786" s="221"/>
      <c r="J1786" s="217"/>
      <c r="K1786" s="217"/>
      <c r="L1786" s="222"/>
      <c r="M1786" s="223"/>
      <c r="N1786" s="224"/>
      <c r="O1786" s="224"/>
      <c r="P1786" s="224"/>
      <c r="Q1786" s="224"/>
      <c r="R1786" s="224"/>
      <c r="S1786" s="224"/>
      <c r="T1786" s="225"/>
      <c r="AT1786" s="226" t="s">
        <v>193</v>
      </c>
      <c r="AU1786" s="226" t="s">
        <v>84</v>
      </c>
      <c r="AV1786" s="14" t="s">
        <v>84</v>
      </c>
      <c r="AW1786" s="14" t="s">
        <v>31</v>
      </c>
      <c r="AX1786" s="14" t="s">
        <v>75</v>
      </c>
      <c r="AY1786" s="226" t="s">
        <v>184</v>
      </c>
    </row>
    <row r="1787" spans="1:65" s="14" customFormat="1" ht="11.25">
      <c r="B1787" s="216"/>
      <c r="C1787" s="217"/>
      <c r="D1787" s="207" t="s">
        <v>193</v>
      </c>
      <c r="E1787" s="218" t="s">
        <v>1</v>
      </c>
      <c r="F1787" s="219" t="s">
        <v>1083</v>
      </c>
      <c r="G1787" s="217"/>
      <c r="H1787" s="220">
        <v>1.405</v>
      </c>
      <c r="I1787" s="221"/>
      <c r="J1787" s="217"/>
      <c r="K1787" s="217"/>
      <c r="L1787" s="222"/>
      <c r="M1787" s="223"/>
      <c r="N1787" s="224"/>
      <c r="O1787" s="224"/>
      <c r="P1787" s="224"/>
      <c r="Q1787" s="224"/>
      <c r="R1787" s="224"/>
      <c r="S1787" s="224"/>
      <c r="T1787" s="225"/>
      <c r="AT1787" s="226" t="s">
        <v>193</v>
      </c>
      <c r="AU1787" s="226" t="s">
        <v>84</v>
      </c>
      <c r="AV1787" s="14" t="s">
        <v>84</v>
      </c>
      <c r="AW1787" s="14" t="s">
        <v>31</v>
      </c>
      <c r="AX1787" s="14" t="s">
        <v>75</v>
      </c>
      <c r="AY1787" s="226" t="s">
        <v>184</v>
      </c>
    </row>
    <row r="1788" spans="1:65" s="14" customFormat="1" ht="11.25">
      <c r="B1788" s="216"/>
      <c r="C1788" s="217"/>
      <c r="D1788" s="207" t="s">
        <v>193</v>
      </c>
      <c r="E1788" s="218" t="s">
        <v>1</v>
      </c>
      <c r="F1788" s="219" t="s">
        <v>991</v>
      </c>
      <c r="G1788" s="217"/>
      <c r="H1788" s="220">
        <v>13</v>
      </c>
      <c r="I1788" s="221"/>
      <c r="J1788" s="217"/>
      <c r="K1788" s="217"/>
      <c r="L1788" s="222"/>
      <c r="M1788" s="223"/>
      <c r="N1788" s="224"/>
      <c r="O1788" s="224"/>
      <c r="P1788" s="224"/>
      <c r="Q1788" s="224"/>
      <c r="R1788" s="224"/>
      <c r="S1788" s="224"/>
      <c r="T1788" s="225"/>
      <c r="AT1788" s="226" t="s">
        <v>193</v>
      </c>
      <c r="AU1788" s="226" t="s">
        <v>84</v>
      </c>
      <c r="AV1788" s="14" t="s">
        <v>84</v>
      </c>
      <c r="AW1788" s="14" t="s">
        <v>31</v>
      </c>
      <c r="AX1788" s="14" t="s">
        <v>75</v>
      </c>
      <c r="AY1788" s="226" t="s">
        <v>184</v>
      </c>
    </row>
    <row r="1789" spans="1:65" s="14" customFormat="1" ht="11.25">
      <c r="B1789" s="216"/>
      <c r="C1789" s="217"/>
      <c r="D1789" s="207" t="s">
        <v>193</v>
      </c>
      <c r="E1789" s="218" t="s">
        <v>1</v>
      </c>
      <c r="F1789" s="219" t="s">
        <v>1084</v>
      </c>
      <c r="G1789" s="217"/>
      <c r="H1789" s="220">
        <v>1.405</v>
      </c>
      <c r="I1789" s="221"/>
      <c r="J1789" s="217"/>
      <c r="K1789" s="217"/>
      <c r="L1789" s="222"/>
      <c r="M1789" s="223"/>
      <c r="N1789" s="224"/>
      <c r="O1789" s="224"/>
      <c r="P1789" s="224"/>
      <c r="Q1789" s="224"/>
      <c r="R1789" s="224"/>
      <c r="S1789" s="224"/>
      <c r="T1789" s="225"/>
      <c r="AT1789" s="226" t="s">
        <v>193</v>
      </c>
      <c r="AU1789" s="226" t="s">
        <v>84</v>
      </c>
      <c r="AV1789" s="14" t="s">
        <v>84</v>
      </c>
      <c r="AW1789" s="14" t="s">
        <v>31</v>
      </c>
      <c r="AX1789" s="14" t="s">
        <v>75</v>
      </c>
      <c r="AY1789" s="226" t="s">
        <v>184</v>
      </c>
    </row>
    <row r="1790" spans="1:65" s="14" customFormat="1" ht="11.25">
      <c r="B1790" s="216"/>
      <c r="C1790" s="217"/>
      <c r="D1790" s="207" t="s">
        <v>193</v>
      </c>
      <c r="E1790" s="217"/>
      <c r="F1790" s="219" t="s">
        <v>1628</v>
      </c>
      <c r="G1790" s="217"/>
      <c r="H1790" s="220">
        <v>58.542000000000002</v>
      </c>
      <c r="I1790" s="221"/>
      <c r="J1790" s="217"/>
      <c r="K1790" s="217"/>
      <c r="L1790" s="222"/>
      <c r="M1790" s="223"/>
      <c r="N1790" s="224"/>
      <c r="O1790" s="224"/>
      <c r="P1790" s="224"/>
      <c r="Q1790" s="224"/>
      <c r="R1790" s="224"/>
      <c r="S1790" s="224"/>
      <c r="T1790" s="225"/>
      <c r="AT1790" s="226" t="s">
        <v>193</v>
      </c>
      <c r="AU1790" s="226" t="s">
        <v>84</v>
      </c>
      <c r="AV1790" s="14" t="s">
        <v>84</v>
      </c>
      <c r="AW1790" s="14" t="s">
        <v>4</v>
      </c>
      <c r="AX1790" s="14" t="s">
        <v>82</v>
      </c>
      <c r="AY1790" s="226" t="s">
        <v>184</v>
      </c>
    </row>
    <row r="1791" spans="1:65" s="2" customFormat="1" ht="24">
      <c r="A1791" s="34"/>
      <c r="B1791" s="35"/>
      <c r="C1791" s="192" t="s">
        <v>1629</v>
      </c>
      <c r="D1791" s="192" t="s">
        <v>187</v>
      </c>
      <c r="E1791" s="193" t="s">
        <v>1630</v>
      </c>
      <c r="F1791" s="194" t="s">
        <v>1631</v>
      </c>
      <c r="G1791" s="195" t="s">
        <v>122</v>
      </c>
      <c r="H1791" s="196">
        <v>4.9000000000000004</v>
      </c>
      <c r="I1791" s="197"/>
      <c r="J1791" s="198">
        <f>ROUND(I1791*H1791,2)</f>
        <v>0</v>
      </c>
      <c r="K1791" s="194" t="s">
        <v>190</v>
      </c>
      <c r="L1791" s="39"/>
      <c r="M1791" s="199" t="s">
        <v>1</v>
      </c>
      <c r="N1791" s="200" t="s">
        <v>40</v>
      </c>
      <c r="O1791" s="71"/>
      <c r="P1791" s="201">
        <f>O1791*H1791</f>
        <v>0</v>
      </c>
      <c r="Q1791" s="201">
        <v>5.4000000000000003E-3</v>
      </c>
      <c r="R1791" s="201">
        <f>Q1791*H1791</f>
        <v>2.6460000000000004E-2</v>
      </c>
      <c r="S1791" s="201">
        <v>0</v>
      </c>
      <c r="T1791" s="202">
        <f>S1791*H1791</f>
        <v>0</v>
      </c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R1791" s="203" t="s">
        <v>382</v>
      </c>
      <c r="AT1791" s="203" t="s">
        <v>187</v>
      </c>
      <c r="AU1791" s="203" t="s">
        <v>84</v>
      </c>
      <c r="AY1791" s="17" t="s">
        <v>184</v>
      </c>
      <c r="BE1791" s="204">
        <f>IF(N1791="základní",J1791,0)</f>
        <v>0</v>
      </c>
      <c r="BF1791" s="204">
        <f>IF(N1791="snížená",J1791,0)</f>
        <v>0</v>
      </c>
      <c r="BG1791" s="204">
        <f>IF(N1791="zákl. přenesená",J1791,0)</f>
        <v>0</v>
      </c>
      <c r="BH1791" s="204">
        <f>IF(N1791="sníž. přenesená",J1791,0)</f>
        <v>0</v>
      </c>
      <c r="BI1791" s="204">
        <f>IF(N1791="nulová",J1791,0)</f>
        <v>0</v>
      </c>
      <c r="BJ1791" s="17" t="s">
        <v>82</v>
      </c>
      <c r="BK1791" s="204">
        <f>ROUND(I1791*H1791,2)</f>
        <v>0</v>
      </c>
      <c r="BL1791" s="17" t="s">
        <v>382</v>
      </c>
      <c r="BM1791" s="203" t="s">
        <v>1632</v>
      </c>
    </row>
    <row r="1792" spans="1:65" s="2" customFormat="1" ht="36">
      <c r="A1792" s="34"/>
      <c r="B1792" s="35"/>
      <c r="C1792" s="227" t="s">
        <v>1633</v>
      </c>
      <c r="D1792" s="227" t="s">
        <v>592</v>
      </c>
      <c r="E1792" s="228" t="s">
        <v>1634</v>
      </c>
      <c r="F1792" s="229" t="s">
        <v>1635</v>
      </c>
      <c r="G1792" s="230" t="s">
        <v>122</v>
      </c>
      <c r="H1792" s="231">
        <v>5.39</v>
      </c>
      <c r="I1792" s="232"/>
      <c r="J1792" s="233">
        <f>ROUND(I1792*H1792,2)</f>
        <v>0</v>
      </c>
      <c r="K1792" s="229" t="s">
        <v>649</v>
      </c>
      <c r="L1792" s="234"/>
      <c r="M1792" s="235" t="s">
        <v>1</v>
      </c>
      <c r="N1792" s="236" t="s">
        <v>40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715</v>
      </c>
      <c r="AT1792" s="203" t="s">
        <v>592</v>
      </c>
      <c r="AU1792" s="203" t="s">
        <v>84</v>
      </c>
      <c r="AY1792" s="17" t="s">
        <v>184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82</v>
      </c>
      <c r="BK1792" s="204">
        <f>ROUND(I1792*H1792,2)</f>
        <v>0</v>
      </c>
      <c r="BL1792" s="17" t="s">
        <v>382</v>
      </c>
      <c r="BM1792" s="203" t="s">
        <v>1636</v>
      </c>
    </row>
    <row r="1793" spans="1:65" s="13" customFormat="1" ht="11.25">
      <c r="B1793" s="205"/>
      <c r="C1793" s="206"/>
      <c r="D1793" s="207" t="s">
        <v>193</v>
      </c>
      <c r="E1793" s="208" t="s">
        <v>1</v>
      </c>
      <c r="F1793" s="209" t="s">
        <v>1626</v>
      </c>
      <c r="G1793" s="206"/>
      <c r="H1793" s="208" t="s">
        <v>1</v>
      </c>
      <c r="I1793" s="210"/>
      <c r="J1793" s="206"/>
      <c r="K1793" s="206"/>
      <c r="L1793" s="211"/>
      <c r="M1793" s="212"/>
      <c r="N1793" s="213"/>
      <c r="O1793" s="213"/>
      <c r="P1793" s="213"/>
      <c r="Q1793" s="213"/>
      <c r="R1793" s="213"/>
      <c r="S1793" s="213"/>
      <c r="T1793" s="214"/>
      <c r="AT1793" s="215" t="s">
        <v>193</v>
      </c>
      <c r="AU1793" s="215" t="s">
        <v>84</v>
      </c>
      <c r="AV1793" s="13" t="s">
        <v>82</v>
      </c>
      <c r="AW1793" s="13" t="s">
        <v>31</v>
      </c>
      <c r="AX1793" s="13" t="s">
        <v>75</v>
      </c>
      <c r="AY1793" s="215" t="s">
        <v>184</v>
      </c>
    </row>
    <row r="1794" spans="1:65" s="13" customFormat="1" ht="11.25">
      <c r="B1794" s="205"/>
      <c r="C1794" s="206"/>
      <c r="D1794" s="207" t="s">
        <v>193</v>
      </c>
      <c r="E1794" s="208" t="s">
        <v>1</v>
      </c>
      <c r="F1794" s="209" t="s">
        <v>1627</v>
      </c>
      <c r="G1794" s="206"/>
      <c r="H1794" s="208" t="s">
        <v>1</v>
      </c>
      <c r="I1794" s="210"/>
      <c r="J1794" s="206"/>
      <c r="K1794" s="206"/>
      <c r="L1794" s="211"/>
      <c r="M1794" s="212"/>
      <c r="N1794" s="213"/>
      <c r="O1794" s="213"/>
      <c r="P1794" s="213"/>
      <c r="Q1794" s="213"/>
      <c r="R1794" s="213"/>
      <c r="S1794" s="213"/>
      <c r="T1794" s="214"/>
      <c r="AT1794" s="215" t="s">
        <v>193</v>
      </c>
      <c r="AU1794" s="215" t="s">
        <v>84</v>
      </c>
      <c r="AV1794" s="13" t="s">
        <v>82</v>
      </c>
      <c r="AW1794" s="13" t="s">
        <v>31</v>
      </c>
      <c r="AX1794" s="13" t="s">
        <v>75</v>
      </c>
      <c r="AY1794" s="215" t="s">
        <v>184</v>
      </c>
    </row>
    <row r="1795" spans="1:65" s="13" customFormat="1" ht="11.25">
      <c r="B1795" s="205"/>
      <c r="C1795" s="206"/>
      <c r="D1795" s="207" t="s">
        <v>193</v>
      </c>
      <c r="E1795" s="208" t="s">
        <v>1</v>
      </c>
      <c r="F1795" s="209" t="s">
        <v>195</v>
      </c>
      <c r="G1795" s="206"/>
      <c r="H1795" s="208" t="s">
        <v>1</v>
      </c>
      <c r="I1795" s="210"/>
      <c r="J1795" s="206"/>
      <c r="K1795" s="206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193</v>
      </c>
      <c r="AU1795" s="215" t="s">
        <v>84</v>
      </c>
      <c r="AV1795" s="13" t="s">
        <v>82</v>
      </c>
      <c r="AW1795" s="13" t="s">
        <v>31</v>
      </c>
      <c r="AX1795" s="13" t="s">
        <v>75</v>
      </c>
      <c r="AY1795" s="215" t="s">
        <v>184</v>
      </c>
    </row>
    <row r="1796" spans="1:65" s="14" customFormat="1" ht="11.25">
      <c r="B1796" s="216"/>
      <c r="C1796" s="217"/>
      <c r="D1796" s="207" t="s">
        <v>193</v>
      </c>
      <c r="E1796" s="218" t="s">
        <v>1</v>
      </c>
      <c r="F1796" s="219" t="s">
        <v>727</v>
      </c>
      <c r="G1796" s="217"/>
      <c r="H1796" s="220">
        <v>4.9000000000000004</v>
      </c>
      <c r="I1796" s="221"/>
      <c r="J1796" s="217"/>
      <c r="K1796" s="217"/>
      <c r="L1796" s="222"/>
      <c r="M1796" s="223"/>
      <c r="N1796" s="224"/>
      <c r="O1796" s="224"/>
      <c r="P1796" s="224"/>
      <c r="Q1796" s="224"/>
      <c r="R1796" s="224"/>
      <c r="S1796" s="224"/>
      <c r="T1796" s="225"/>
      <c r="AT1796" s="226" t="s">
        <v>193</v>
      </c>
      <c r="AU1796" s="226" t="s">
        <v>84</v>
      </c>
      <c r="AV1796" s="14" t="s">
        <v>84</v>
      </c>
      <c r="AW1796" s="14" t="s">
        <v>31</v>
      </c>
      <c r="AX1796" s="14" t="s">
        <v>75</v>
      </c>
      <c r="AY1796" s="226" t="s">
        <v>184</v>
      </c>
    </row>
    <row r="1797" spans="1:65" s="14" customFormat="1" ht="11.25">
      <c r="B1797" s="216"/>
      <c r="C1797" s="217"/>
      <c r="D1797" s="207" t="s">
        <v>193</v>
      </c>
      <c r="E1797" s="217"/>
      <c r="F1797" s="219" t="s">
        <v>1637</v>
      </c>
      <c r="G1797" s="217"/>
      <c r="H1797" s="220">
        <v>5.39</v>
      </c>
      <c r="I1797" s="221"/>
      <c r="J1797" s="217"/>
      <c r="K1797" s="217"/>
      <c r="L1797" s="222"/>
      <c r="M1797" s="223"/>
      <c r="N1797" s="224"/>
      <c r="O1797" s="224"/>
      <c r="P1797" s="224"/>
      <c r="Q1797" s="224"/>
      <c r="R1797" s="224"/>
      <c r="S1797" s="224"/>
      <c r="T1797" s="225"/>
      <c r="AT1797" s="226" t="s">
        <v>193</v>
      </c>
      <c r="AU1797" s="226" t="s">
        <v>84</v>
      </c>
      <c r="AV1797" s="14" t="s">
        <v>84</v>
      </c>
      <c r="AW1797" s="14" t="s">
        <v>4</v>
      </c>
      <c r="AX1797" s="14" t="s">
        <v>82</v>
      </c>
      <c r="AY1797" s="226" t="s">
        <v>184</v>
      </c>
    </row>
    <row r="1798" spans="1:65" s="2" customFormat="1" ht="24">
      <c r="A1798" s="34"/>
      <c r="B1798" s="35"/>
      <c r="C1798" s="192" t="s">
        <v>1638</v>
      </c>
      <c r="D1798" s="192" t="s">
        <v>187</v>
      </c>
      <c r="E1798" s="193" t="s">
        <v>1639</v>
      </c>
      <c r="F1798" s="194" t="s">
        <v>1640</v>
      </c>
      <c r="G1798" s="195" t="s">
        <v>122</v>
      </c>
      <c r="H1798" s="196">
        <v>67.013000000000005</v>
      </c>
      <c r="I1798" s="197"/>
      <c r="J1798" s="198">
        <f>ROUND(I1798*H1798,2)</f>
        <v>0</v>
      </c>
      <c r="K1798" s="194" t="s">
        <v>190</v>
      </c>
      <c r="L1798" s="39"/>
      <c r="M1798" s="199" t="s">
        <v>1</v>
      </c>
      <c r="N1798" s="200" t="s">
        <v>40</v>
      </c>
      <c r="O1798" s="71"/>
      <c r="P1798" s="201">
        <f>O1798*H1798</f>
        <v>0</v>
      </c>
      <c r="Q1798" s="201">
        <v>8.9999999999999993E-3</v>
      </c>
      <c r="R1798" s="201">
        <f>Q1798*H1798</f>
        <v>0.60311700000000001</v>
      </c>
      <c r="S1798" s="201">
        <v>0</v>
      </c>
      <c r="T1798" s="202">
        <f>S1798*H1798</f>
        <v>0</v>
      </c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R1798" s="203" t="s">
        <v>382</v>
      </c>
      <c r="AT1798" s="203" t="s">
        <v>187</v>
      </c>
      <c r="AU1798" s="203" t="s">
        <v>84</v>
      </c>
      <c r="AY1798" s="17" t="s">
        <v>184</v>
      </c>
      <c r="BE1798" s="204">
        <f>IF(N1798="základní",J1798,0)</f>
        <v>0</v>
      </c>
      <c r="BF1798" s="204">
        <f>IF(N1798="snížená",J1798,0)</f>
        <v>0</v>
      </c>
      <c r="BG1798" s="204">
        <f>IF(N1798="zákl. přenesená",J1798,0)</f>
        <v>0</v>
      </c>
      <c r="BH1798" s="204">
        <f>IF(N1798="sníž. přenesená",J1798,0)</f>
        <v>0</v>
      </c>
      <c r="BI1798" s="204">
        <f>IF(N1798="nulová",J1798,0)</f>
        <v>0</v>
      </c>
      <c r="BJ1798" s="17" t="s">
        <v>82</v>
      </c>
      <c r="BK1798" s="204">
        <f>ROUND(I1798*H1798,2)</f>
        <v>0</v>
      </c>
      <c r="BL1798" s="17" t="s">
        <v>382</v>
      </c>
      <c r="BM1798" s="203" t="s">
        <v>1641</v>
      </c>
    </row>
    <row r="1799" spans="1:65" s="2" customFormat="1" ht="36">
      <c r="A1799" s="34"/>
      <c r="B1799" s="35"/>
      <c r="C1799" s="227" t="s">
        <v>1642</v>
      </c>
      <c r="D1799" s="227" t="s">
        <v>592</v>
      </c>
      <c r="E1799" s="228" t="s">
        <v>1643</v>
      </c>
      <c r="F1799" s="229" t="s">
        <v>1644</v>
      </c>
      <c r="G1799" s="230" t="s">
        <v>122</v>
      </c>
      <c r="H1799" s="231">
        <v>80.415999999999997</v>
      </c>
      <c r="I1799" s="232"/>
      <c r="J1799" s="233">
        <f>ROUND(I1799*H1799,2)</f>
        <v>0</v>
      </c>
      <c r="K1799" s="229" t="s">
        <v>649</v>
      </c>
      <c r="L1799" s="234"/>
      <c r="M1799" s="235" t="s">
        <v>1</v>
      </c>
      <c r="N1799" s="236" t="s">
        <v>40</v>
      </c>
      <c r="O1799" s="71"/>
      <c r="P1799" s="201">
        <f>O1799*H1799</f>
        <v>0</v>
      </c>
      <c r="Q1799" s="201">
        <v>2.8750000000000001E-2</v>
      </c>
      <c r="R1799" s="201">
        <f>Q1799*H1799</f>
        <v>2.31196</v>
      </c>
      <c r="S1799" s="201">
        <v>0</v>
      </c>
      <c r="T1799" s="202">
        <f>S1799*H1799</f>
        <v>0</v>
      </c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R1799" s="203" t="s">
        <v>715</v>
      </c>
      <c r="AT1799" s="203" t="s">
        <v>592</v>
      </c>
      <c r="AU1799" s="203" t="s">
        <v>84</v>
      </c>
      <c r="AY1799" s="17" t="s">
        <v>184</v>
      </c>
      <c r="BE1799" s="204">
        <f>IF(N1799="základní",J1799,0)</f>
        <v>0</v>
      </c>
      <c r="BF1799" s="204">
        <f>IF(N1799="snížená",J1799,0)</f>
        <v>0</v>
      </c>
      <c r="BG1799" s="204">
        <f>IF(N1799="zákl. přenesená",J1799,0)</f>
        <v>0</v>
      </c>
      <c r="BH1799" s="204">
        <f>IF(N1799="sníž. přenesená",J1799,0)</f>
        <v>0</v>
      </c>
      <c r="BI1799" s="204">
        <f>IF(N1799="nulová",J1799,0)</f>
        <v>0</v>
      </c>
      <c r="BJ1799" s="17" t="s">
        <v>82</v>
      </c>
      <c r="BK1799" s="204">
        <f>ROUND(I1799*H1799,2)</f>
        <v>0</v>
      </c>
      <c r="BL1799" s="17" t="s">
        <v>382</v>
      </c>
      <c r="BM1799" s="203" t="s">
        <v>1645</v>
      </c>
    </row>
    <row r="1800" spans="1:65" s="13" customFormat="1" ht="11.25">
      <c r="B1800" s="205"/>
      <c r="C1800" s="206"/>
      <c r="D1800" s="207" t="s">
        <v>193</v>
      </c>
      <c r="E1800" s="208" t="s">
        <v>1</v>
      </c>
      <c r="F1800" s="209" t="s">
        <v>1626</v>
      </c>
      <c r="G1800" s="206"/>
      <c r="H1800" s="208" t="s">
        <v>1</v>
      </c>
      <c r="I1800" s="210"/>
      <c r="J1800" s="206"/>
      <c r="K1800" s="206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193</v>
      </c>
      <c r="AU1800" s="215" t="s">
        <v>84</v>
      </c>
      <c r="AV1800" s="13" t="s">
        <v>82</v>
      </c>
      <c r="AW1800" s="13" t="s">
        <v>31</v>
      </c>
      <c r="AX1800" s="13" t="s">
        <v>75</v>
      </c>
      <c r="AY1800" s="215" t="s">
        <v>184</v>
      </c>
    </row>
    <row r="1801" spans="1:65" s="13" customFormat="1" ht="11.25">
      <c r="B1801" s="205"/>
      <c r="C1801" s="206"/>
      <c r="D1801" s="207" t="s">
        <v>193</v>
      </c>
      <c r="E1801" s="208" t="s">
        <v>1</v>
      </c>
      <c r="F1801" s="209" t="s">
        <v>1627</v>
      </c>
      <c r="G1801" s="206"/>
      <c r="H1801" s="208" t="s">
        <v>1</v>
      </c>
      <c r="I1801" s="210"/>
      <c r="J1801" s="206"/>
      <c r="K1801" s="206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193</v>
      </c>
      <c r="AU1801" s="215" t="s">
        <v>84</v>
      </c>
      <c r="AV1801" s="13" t="s">
        <v>82</v>
      </c>
      <c r="AW1801" s="13" t="s">
        <v>31</v>
      </c>
      <c r="AX1801" s="13" t="s">
        <v>75</v>
      </c>
      <c r="AY1801" s="215" t="s">
        <v>184</v>
      </c>
    </row>
    <row r="1802" spans="1:65" s="13" customFormat="1" ht="11.25">
      <c r="B1802" s="205"/>
      <c r="C1802" s="206"/>
      <c r="D1802" s="207" t="s">
        <v>193</v>
      </c>
      <c r="E1802" s="208" t="s">
        <v>1</v>
      </c>
      <c r="F1802" s="209" t="s">
        <v>195</v>
      </c>
      <c r="G1802" s="206"/>
      <c r="H1802" s="208" t="s">
        <v>1</v>
      </c>
      <c r="I1802" s="210"/>
      <c r="J1802" s="206"/>
      <c r="K1802" s="206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193</v>
      </c>
      <c r="AU1802" s="215" t="s">
        <v>84</v>
      </c>
      <c r="AV1802" s="13" t="s">
        <v>82</v>
      </c>
      <c r="AW1802" s="13" t="s">
        <v>31</v>
      </c>
      <c r="AX1802" s="13" t="s">
        <v>75</v>
      </c>
      <c r="AY1802" s="215" t="s">
        <v>184</v>
      </c>
    </row>
    <row r="1803" spans="1:65" s="14" customFormat="1" ht="11.25">
      <c r="B1803" s="216"/>
      <c r="C1803" s="217"/>
      <c r="D1803" s="207" t="s">
        <v>193</v>
      </c>
      <c r="E1803" s="218" t="s">
        <v>1</v>
      </c>
      <c r="F1803" s="219" t="s">
        <v>976</v>
      </c>
      <c r="G1803" s="217"/>
      <c r="H1803" s="220">
        <v>4.0999999999999996</v>
      </c>
      <c r="I1803" s="221"/>
      <c r="J1803" s="217"/>
      <c r="K1803" s="217"/>
      <c r="L1803" s="222"/>
      <c r="M1803" s="223"/>
      <c r="N1803" s="224"/>
      <c r="O1803" s="224"/>
      <c r="P1803" s="224"/>
      <c r="Q1803" s="224"/>
      <c r="R1803" s="224"/>
      <c r="S1803" s="224"/>
      <c r="T1803" s="225"/>
      <c r="AT1803" s="226" t="s">
        <v>193</v>
      </c>
      <c r="AU1803" s="226" t="s">
        <v>84</v>
      </c>
      <c r="AV1803" s="14" t="s">
        <v>84</v>
      </c>
      <c r="AW1803" s="14" t="s">
        <v>31</v>
      </c>
      <c r="AX1803" s="14" t="s">
        <v>75</v>
      </c>
      <c r="AY1803" s="226" t="s">
        <v>184</v>
      </c>
    </row>
    <row r="1804" spans="1:65" s="14" customFormat="1" ht="11.25">
      <c r="B1804" s="216"/>
      <c r="C1804" s="217"/>
      <c r="D1804" s="207" t="s">
        <v>193</v>
      </c>
      <c r="E1804" s="218" t="s">
        <v>1</v>
      </c>
      <c r="F1804" s="219" t="s">
        <v>977</v>
      </c>
      <c r="G1804" s="217"/>
      <c r="H1804" s="220">
        <v>4.0999999999999996</v>
      </c>
      <c r="I1804" s="221"/>
      <c r="J1804" s="217"/>
      <c r="K1804" s="217"/>
      <c r="L1804" s="222"/>
      <c r="M1804" s="223"/>
      <c r="N1804" s="224"/>
      <c r="O1804" s="224"/>
      <c r="P1804" s="224"/>
      <c r="Q1804" s="224"/>
      <c r="R1804" s="224"/>
      <c r="S1804" s="224"/>
      <c r="T1804" s="225"/>
      <c r="AT1804" s="226" t="s">
        <v>193</v>
      </c>
      <c r="AU1804" s="226" t="s">
        <v>84</v>
      </c>
      <c r="AV1804" s="14" t="s">
        <v>84</v>
      </c>
      <c r="AW1804" s="14" t="s">
        <v>31</v>
      </c>
      <c r="AX1804" s="14" t="s">
        <v>75</v>
      </c>
      <c r="AY1804" s="226" t="s">
        <v>184</v>
      </c>
    </row>
    <row r="1805" spans="1:65" s="14" customFormat="1" ht="11.25">
      <c r="B1805" s="216"/>
      <c r="C1805" s="217"/>
      <c r="D1805" s="207" t="s">
        <v>193</v>
      </c>
      <c r="E1805" s="218" t="s">
        <v>1</v>
      </c>
      <c r="F1805" s="219" t="s">
        <v>1074</v>
      </c>
      <c r="G1805" s="217"/>
      <c r="H1805" s="220">
        <v>1.905</v>
      </c>
      <c r="I1805" s="221"/>
      <c r="J1805" s="217"/>
      <c r="K1805" s="217"/>
      <c r="L1805" s="222"/>
      <c r="M1805" s="223"/>
      <c r="N1805" s="224"/>
      <c r="O1805" s="224"/>
      <c r="P1805" s="224"/>
      <c r="Q1805" s="224"/>
      <c r="R1805" s="224"/>
      <c r="S1805" s="224"/>
      <c r="T1805" s="225"/>
      <c r="AT1805" s="226" t="s">
        <v>193</v>
      </c>
      <c r="AU1805" s="226" t="s">
        <v>84</v>
      </c>
      <c r="AV1805" s="14" t="s">
        <v>84</v>
      </c>
      <c r="AW1805" s="14" t="s">
        <v>31</v>
      </c>
      <c r="AX1805" s="14" t="s">
        <v>75</v>
      </c>
      <c r="AY1805" s="226" t="s">
        <v>184</v>
      </c>
    </row>
    <row r="1806" spans="1:65" s="14" customFormat="1" ht="11.25">
      <c r="B1806" s="216"/>
      <c r="C1806" s="217"/>
      <c r="D1806" s="207" t="s">
        <v>193</v>
      </c>
      <c r="E1806" s="218" t="s">
        <v>1</v>
      </c>
      <c r="F1806" s="219" t="s">
        <v>978</v>
      </c>
      <c r="G1806" s="217"/>
      <c r="H1806" s="220">
        <v>2.67</v>
      </c>
      <c r="I1806" s="221"/>
      <c r="J1806" s="217"/>
      <c r="K1806" s="217"/>
      <c r="L1806" s="222"/>
      <c r="M1806" s="223"/>
      <c r="N1806" s="224"/>
      <c r="O1806" s="224"/>
      <c r="P1806" s="224"/>
      <c r="Q1806" s="224"/>
      <c r="R1806" s="224"/>
      <c r="S1806" s="224"/>
      <c r="T1806" s="225"/>
      <c r="AT1806" s="226" t="s">
        <v>193</v>
      </c>
      <c r="AU1806" s="226" t="s">
        <v>84</v>
      </c>
      <c r="AV1806" s="14" t="s">
        <v>84</v>
      </c>
      <c r="AW1806" s="14" t="s">
        <v>31</v>
      </c>
      <c r="AX1806" s="14" t="s">
        <v>75</v>
      </c>
      <c r="AY1806" s="226" t="s">
        <v>184</v>
      </c>
    </row>
    <row r="1807" spans="1:65" s="14" customFormat="1" ht="11.25">
      <c r="B1807" s="216"/>
      <c r="C1807" s="217"/>
      <c r="D1807" s="207" t="s">
        <v>193</v>
      </c>
      <c r="E1807" s="218" t="s">
        <v>1</v>
      </c>
      <c r="F1807" s="219" t="s">
        <v>979</v>
      </c>
      <c r="G1807" s="217"/>
      <c r="H1807" s="220">
        <v>3.7</v>
      </c>
      <c r="I1807" s="221"/>
      <c r="J1807" s="217"/>
      <c r="K1807" s="217"/>
      <c r="L1807" s="222"/>
      <c r="M1807" s="223"/>
      <c r="N1807" s="224"/>
      <c r="O1807" s="224"/>
      <c r="P1807" s="224"/>
      <c r="Q1807" s="224"/>
      <c r="R1807" s="224"/>
      <c r="S1807" s="224"/>
      <c r="T1807" s="225"/>
      <c r="AT1807" s="226" t="s">
        <v>193</v>
      </c>
      <c r="AU1807" s="226" t="s">
        <v>84</v>
      </c>
      <c r="AV1807" s="14" t="s">
        <v>84</v>
      </c>
      <c r="AW1807" s="14" t="s">
        <v>31</v>
      </c>
      <c r="AX1807" s="14" t="s">
        <v>75</v>
      </c>
      <c r="AY1807" s="226" t="s">
        <v>184</v>
      </c>
    </row>
    <row r="1808" spans="1:65" s="14" customFormat="1" ht="11.25">
      <c r="B1808" s="216"/>
      <c r="C1808" s="217"/>
      <c r="D1808" s="207" t="s">
        <v>193</v>
      </c>
      <c r="E1808" s="218" t="s">
        <v>1</v>
      </c>
      <c r="F1808" s="219" t="s">
        <v>1075</v>
      </c>
      <c r="G1808" s="217"/>
      <c r="H1808" s="220">
        <v>1.8879999999999999</v>
      </c>
      <c r="I1808" s="221"/>
      <c r="J1808" s="217"/>
      <c r="K1808" s="217"/>
      <c r="L1808" s="222"/>
      <c r="M1808" s="223"/>
      <c r="N1808" s="224"/>
      <c r="O1808" s="224"/>
      <c r="P1808" s="224"/>
      <c r="Q1808" s="224"/>
      <c r="R1808" s="224"/>
      <c r="S1808" s="224"/>
      <c r="T1808" s="225"/>
      <c r="AT1808" s="226" t="s">
        <v>193</v>
      </c>
      <c r="AU1808" s="226" t="s">
        <v>84</v>
      </c>
      <c r="AV1808" s="14" t="s">
        <v>84</v>
      </c>
      <c r="AW1808" s="14" t="s">
        <v>31</v>
      </c>
      <c r="AX1808" s="14" t="s">
        <v>75</v>
      </c>
      <c r="AY1808" s="226" t="s">
        <v>184</v>
      </c>
    </row>
    <row r="1809" spans="2:51" s="14" customFormat="1" ht="11.25">
      <c r="B1809" s="216"/>
      <c r="C1809" s="217"/>
      <c r="D1809" s="207" t="s">
        <v>193</v>
      </c>
      <c r="E1809" s="218" t="s">
        <v>1</v>
      </c>
      <c r="F1809" s="219" t="s">
        <v>1076</v>
      </c>
      <c r="G1809" s="217"/>
      <c r="H1809" s="220">
        <v>1.5</v>
      </c>
      <c r="I1809" s="221"/>
      <c r="J1809" s="217"/>
      <c r="K1809" s="217"/>
      <c r="L1809" s="222"/>
      <c r="M1809" s="223"/>
      <c r="N1809" s="224"/>
      <c r="O1809" s="224"/>
      <c r="P1809" s="224"/>
      <c r="Q1809" s="224"/>
      <c r="R1809" s="224"/>
      <c r="S1809" s="224"/>
      <c r="T1809" s="225"/>
      <c r="AT1809" s="226" t="s">
        <v>193</v>
      </c>
      <c r="AU1809" s="226" t="s">
        <v>84</v>
      </c>
      <c r="AV1809" s="14" t="s">
        <v>84</v>
      </c>
      <c r="AW1809" s="14" t="s">
        <v>31</v>
      </c>
      <c r="AX1809" s="14" t="s">
        <v>75</v>
      </c>
      <c r="AY1809" s="226" t="s">
        <v>184</v>
      </c>
    </row>
    <row r="1810" spans="2:51" s="14" customFormat="1" ht="11.25">
      <c r="B1810" s="216"/>
      <c r="C1810" s="217"/>
      <c r="D1810" s="207" t="s">
        <v>193</v>
      </c>
      <c r="E1810" s="218" t="s">
        <v>1</v>
      </c>
      <c r="F1810" s="219" t="s">
        <v>980</v>
      </c>
      <c r="G1810" s="217"/>
      <c r="H1810" s="220">
        <v>3.2</v>
      </c>
      <c r="I1810" s="221"/>
      <c r="J1810" s="217"/>
      <c r="K1810" s="217"/>
      <c r="L1810" s="222"/>
      <c r="M1810" s="223"/>
      <c r="N1810" s="224"/>
      <c r="O1810" s="224"/>
      <c r="P1810" s="224"/>
      <c r="Q1810" s="224"/>
      <c r="R1810" s="224"/>
      <c r="S1810" s="224"/>
      <c r="T1810" s="225"/>
      <c r="AT1810" s="226" t="s">
        <v>193</v>
      </c>
      <c r="AU1810" s="226" t="s">
        <v>84</v>
      </c>
      <c r="AV1810" s="14" t="s">
        <v>84</v>
      </c>
      <c r="AW1810" s="14" t="s">
        <v>31</v>
      </c>
      <c r="AX1810" s="14" t="s">
        <v>75</v>
      </c>
      <c r="AY1810" s="226" t="s">
        <v>184</v>
      </c>
    </row>
    <row r="1811" spans="2:51" s="14" customFormat="1" ht="11.25">
      <c r="B1811" s="216"/>
      <c r="C1811" s="217"/>
      <c r="D1811" s="207" t="s">
        <v>193</v>
      </c>
      <c r="E1811" s="218" t="s">
        <v>1</v>
      </c>
      <c r="F1811" s="219" t="s">
        <v>1077</v>
      </c>
      <c r="G1811" s="217"/>
      <c r="H1811" s="220">
        <v>1.8879999999999999</v>
      </c>
      <c r="I1811" s="221"/>
      <c r="J1811" s="217"/>
      <c r="K1811" s="217"/>
      <c r="L1811" s="222"/>
      <c r="M1811" s="223"/>
      <c r="N1811" s="224"/>
      <c r="O1811" s="224"/>
      <c r="P1811" s="224"/>
      <c r="Q1811" s="224"/>
      <c r="R1811" s="224"/>
      <c r="S1811" s="224"/>
      <c r="T1811" s="225"/>
      <c r="AT1811" s="226" t="s">
        <v>193</v>
      </c>
      <c r="AU1811" s="226" t="s">
        <v>84</v>
      </c>
      <c r="AV1811" s="14" t="s">
        <v>84</v>
      </c>
      <c r="AW1811" s="14" t="s">
        <v>31</v>
      </c>
      <c r="AX1811" s="14" t="s">
        <v>75</v>
      </c>
      <c r="AY1811" s="226" t="s">
        <v>184</v>
      </c>
    </row>
    <row r="1812" spans="2:51" s="14" customFormat="1" ht="11.25">
      <c r="B1812" s="216"/>
      <c r="C1812" s="217"/>
      <c r="D1812" s="207" t="s">
        <v>193</v>
      </c>
      <c r="E1812" s="218" t="s">
        <v>1</v>
      </c>
      <c r="F1812" s="219" t="s">
        <v>1078</v>
      </c>
      <c r="G1812" s="217"/>
      <c r="H1812" s="220">
        <v>1.5</v>
      </c>
      <c r="I1812" s="221"/>
      <c r="J1812" s="217"/>
      <c r="K1812" s="217"/>
      <c r="L1812" s="222"/>
      <c r="M1812" s="223"/>
      <c r="N1812" s="224"/>
      <c r="O1812" s="224"/>
      <c r="P1812" s="224"/>
      <c r="Q1812" s="224"/>
      <c r="R1812" s="224"/>
      <c r="S1812" s="224"/>
      <c r="T1812" s="225"/>
      <c r="AT1812" s="226" t="s">
        <v>193</v>
      </c>
      <c r="AU1812" s="226" t="s">
        <v>84</v>
      </c>
      <c r="AV1812" s="14" t="s">
        <v>84</v>
      </c>
      <c r="AW1812" s="14" t="s">
        <v>31</v>
      </c>
      <c r="AX1812" s="14" t="s">
        <v>75</v>
      </c>
      <c r="AY1812" s="226" t="s">
        <v>184</v>
      </c>
    </row>
    <row r="1813" spans="2:51" s="14" customFormat="1" ht="11.25">
      <c r="B1813" s="216"/>
      <c r="C1813" s="217"/>
      <c r="D1813" s="207" t="s">
        <v>193</v>
      </c>
      <c r="E1813" s="218" t="s">
        <v>1</v>
      </c>
      <c r="F1813" s="219" t="s">
        <v>981</v>
      </c>
      <c r="G1813" s="217"/>
      <c r="H1813" s="220">
        <v>4</v>
      </c>
      <c r="I1813" s="221"/>
      <c r="J1813" s="217"/>
      <c r="K1813" s="217"/>
      <c r="L1813" s="222"/>
      <c r="M1813" s="223"/>
      <c r="N1813" s="224"/>
      <c r="O1813" s="224"/>
      <c r="P1813" s="224"/>
      <c r="Q1813" s="224"/>
      <c r="R1813" s="224"/>
      <c r="S1813" s="224"/>
      <c r="T1813" s="225"/>
      <c r="AT1813" s="226" t="s">
        <v>193</v>
      </c>
      <c r="AU1813" s="226" t="s">
        <v>84</v>
      </c>
      <c r="AV1813" s="14" t="s">
        <v>84</v>
      </c>
      <c r="AW1813" s="14" t="s">
        <v>31</v>
      </c>
      <c r="AX1813" s="14" t="s">
        <v>75</v>
      </c>
      <c r="AY1813" s="226" t="s">
        <v>184</v>
      </c>
    </row>
    <row r="1814" spans="2:51" s="14" customFormat="1" ht="11.25">
      <c r="B1814" s="216"/>
      <c r="C1814" s="217"/>
      <c r="D1814" s="207" t="s">
        <v>193</v>
      </c>
      <c r="E1814" s="218" t="s">
        <v>1</v>
      </c>
      <c r="F1814" s="219" t="s">
        <v>1079</v>
      </c>
      <c r="G1814" s="217"/>
      <c r="H1814" s="220">
        <v>2.7879999999999998</v>
      </c>
      <c r="I1814" s="221"/>
      <c r="J1814" s="217"/>
      <c r="K1814" s="217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193</v>
      </c>
      <c r="AU1814" s="226" t="s">
        <v>84</v>
      </c>
      <c r="AV1814" s="14" t="s">
        <v>84</v>
      </c>
      <c r="AW1814" s="14" t="s">
        <v>31</v>
      </c>
      <c r="AX1814" s="14" t="s">
        <v>75</v>
      </c>
      <c r="AY1814" s="226" t="s">
        <v>184</v>
      </c>
    </row>
    <row r="1815" spans="2:51" s="14" customFormat="1" ht="11.25">
      <c r="B1815" s="216"/>
      <c r="C1815" s="217"/>
      <c r="D1815" s="207" t="s">
        <v>193</v>
      </c>
      <c r="E1815" s="218" t="s">
        <v>1</v>
      </c>
      <c r="F1815" s="219" t="s">
        <v>1080</v>
      </c>
      <c r="G1815" s="217"/>
      <c r="H1815" s="220">
        <v>1.7</v>
      </c>
      <c r="I1815" s="221"/>
      <c r="J1815" s="217"/>
      <c r="K1815" s="217"/>
      <c r="L1815" s="222"/>
      <c r="M1815" s="223"/>
      <c r="N1815" s="224"/>
      <c r="O1815" s="224"/>
      <c r="P1815" s="224"/>
      <c r="Q1815" s="224"/>
      <c r="R1815" s="224"/>
      <c r="S1815" s="224"/>
      <c r="T1815" s="225"/>
      <c r="AT1815" s="226" t="s">
        <v>193</v>
      </c>
      <c r="AU1815" s="226" t="s">
        <v>84</v>
      </c>
      <c r="AV1815" s="14" t="s">
        <v>84</v>
      </c>
      <c r="AW1815" s="14" t="s">
        <v>31</v>
      </c>
      <c r="AX1815" s="14" t="s">
        <v>75</v>
      </c>
      <c r="AY1815" s="226" t="s">
        <v>184</v>
      </c>
    </row>
    <row r="1816" spans="2:51" s="14" customFormat="1" ht="11.25">
      <c r="B1816" s="216"/>
      <c r="C1816" s="217"/>
      <c r="D1816" s="207" t="s">
        <v>193</v>
      </c>
      <c r="E1816" s="218" t="s">
        <v>1</v>
      </c>
      <c r="F1816" s="219" t="s">
        <v>982</v>
      </c>
      <c r="G1816" s="217"/>
      <c r="H1816" s="220">
        <v>4</v>
      </c>
      <c r="I1816" s="221"/>
      <c r="J1816" s="217"/>
      <c r="K1816" s="217"/>
      <c r="L1816" s="222"/>
      <c r="M1816" s="223"/>
      <c r="N1816" s="224"/>
      <c r="O1816" s="224"/>
      <c r="P1816" s="224"/>
      <c r="Q1816" s="224"/>
      <c r="R1816" s="224"/>
      <c r="S1816" s="224"/>
      <c r="T1816" s="225"/>
      <c r="AT1816" s="226" t="s">
        <v>193</v>
      </c>
      <c r="AU1816" s="226" t="s">
        <v>84</v>
      </c>
      <c r="AV1816" s="14" t="s">
        <v>84</v>
      </c>
      <c r="AW1816" s="14" t="s">
        <v>31</v>
      </c>
      <c r="AX1816" s="14" t="s">
        <v>75</v>
      </c>
      <c r="AY1816" s="226" t="s">
        <v>184</v>
      </c>
    </row>
    <row r="1817" spans="2:51" s="14" customFormat="1" ht="11.25">
      <c r="B1817" s="216"/>
      <c r="C1817" s="217"/>
      <c r="D1817" s="207" t="s">
        <v>193</v>
      </c>
      <c r="E1817" s="218" t="s">
        <v>1</v>
      </c>
      <c r="F1817" s="219" t="s">
        <v>1085</v>
      </c>
      <c r="G1817" s="217"/>
      <c r="H1817" s="220">
        <v>2.7879999999999998</v>
      </c>
      <c r="I1817" s="221"/>
      <c r="J1817" s="217"/>
      <c r="K1817" s="217"/>
      <c r="L1817" s="222"/>
      <c r="M1817" s="223"/>
      <c r="N1817" s="224"/>
      <c r="O1817" s="224"/>
      <c r="P1817" s="224"/>
      <c r="Q1817" s="224"/>
      <c r="R1817" s="224"/>
      <c r="S1817" s="224"/>
      <c r="T1817" s="225"/>
      <c r="AT1817" s="226" t="s">
        <v>193</v>
      </c>
      <c r="AU1817" s="226" t="s">
        <v>84</v>
      </c>
      <c r="AV1817" s="14" t="s">
        <v>84</v>
      </c>
      <c r="AW1817" s="14" t="s">
        <v>31</v>
      </c>
      <c r="AX1817" s="14" t="s">
        <v>75</v>
      </c>
      <c r="AY1817" s="226" t="s">
        <v>184</v>
      </c>
    </row>
    <row r="1818" spans="2:51" s="14" customFormat="1" ht="11.25">
      <c r="B1818" s="216"/>
      <c r="C1818" s="217"/>
      <c r="D1818" s="207" t="s">
        <v>193</v>
      </c>
      <c r="E1818" s="218" t="s">
        <v>1</v>
      </c>
      <c r="F1818" s="219" t="s">
        <v>1086</v>
      </c>
      <c r="G1818" s="217"/>
      <c r="H1818" s="220">
        <v>1.7</v>
      </c>
      <c r="I1818" s="221"/>
      <c r="J1818" s="217"/>
      <c r="K1818" s="217"/>
      <c r="L1818" s="222"/>
      <c r="M1818" s="223"/>
      <c r="N1818" s="224"/>
      <c r="O1818" s="224"/>
      <c r="P1818" s="224"/>
      <c r="Q1818" s="224"/>
      <c r="R1818" s="224"/>
      <c r="S1818" s="224"/>
      <c r="T1818" s="225"/>
      <c r="AT1818" s="226" t="s">
        <v>193</v>
      </c>
      <c r="AU1818" s="226" t="s">
        <v>84</v>
      </c>
      <c r="AV1818" s="14" t="s">
        <v>84</v>
      </c>
      <c r="AW1818" s="14" t="s">
        <v>31</v>
      </c>
      <c r="AX1818" s="14" t="s">
        <v>75</v>
      </c>
      <c r="AY1818" s="226" t="s">
        <v>184</v>
      </c>
    </row>
    <row r="1819" spans="2:51" s="14" customFormat="1" ht="11.25">
      <c r="B1819" s="216"/>
      <c r="C1819" s="217"/>
      <c r="D1819" s="207" t="s">
        <v>193</v>
      </c>
      <c r="E1819" s="218" t="s">
        <v>1</v>
      </c>
      <c r="F1819" s="219" t="s">
        <v>983</v>
      </c>
      <c r="G1819" s="217"/>
      <c r="H1819" s="220">
        <v>3.2879999999999998</v>
      </c>
      <c r="I1819" s="221"/>
      <c r="J1819" s="217"/>
      <c r="K1819" s="217"/>
      <c r="L1819" s="222"/>
      <c r="M1819" s="223"/>
      <c r="N1819" s="224"/>
      <c r="O1819" s="224"/>
      <c r="P1819" s="224"/>
      <c r="Q1819" s="224"/>
      <c r="R1819" s="224"/>
      <c r="S1819" s="224"/>
      <c r="T1819" s="225"/>
      <c r="AT1819" s="226" t="s">
        <v>193</v>
      </c>
      <c r="AU1819" s="226" t="s">
        <v>84</v>
      </c>
      <c r="AV1819" s="14" t="s">
        <v>84</v>
      </c>
      <c r="AW1819" s="14" t="s">
        <v>31</v>
      </c>
      <c r="AX1819" s="14" t="s">
        <v>75</v>
      </c>
      <c r="AY1819" s="226" t="s">
        <v>184</v>
      </c>
    </row>
    <row r="1820" spans="2:51" s="14" customFormat="1" ht="11.25">
      <c r="B1820" s="216"/>
      <c r="C1820" s="217"/>
      <c r="D1820" s="207" t="s">
        <v>193</v>
      </c>
      <c r="E1820" s="218" t="s">
        <v>1</v>
      </c>
      <c r="F1820" s="219" t="s">
        <v>1087</v>
      </c>
      <c r="G1820" s="217"/>
      <c r="H1820" s="220">
        <v>1.8879999999999999</v>
      </c>
      <c r="I1820" s="221"/>
      <c r="J1820" s="217"/>
      <c r="K1820" s="217"/>
      <c r="L1820" s="222"/>
      <c r="M1820" s="223"/>
      <c r="N1820" s="224"/>
      <c r="O1820" s="224"/>
      <c r="P1820" s="224"/>
      <c r="Q1820" s="224"/>
      <c r="R1820" s="224"/>
      <c r="S1820" s="224"/>
      <c r="T1820" s="225"/>
      <c r="AT1820" s="226" t="s">
        <v>193</v>
      </c>
      <c r="AU1820" s="226" t="s">
        <v>84</v>
      </c>
      <c r="AV1820" s="14" t="s">
        <v>84</v>
      </c>
      <c r="AW1820" s="14" t="s">
        <v>31</v>
      </c>
      <c r="AX1820" s="14" t="s">
        <v>75</v>
      </c>
      <c r="AY1820" s="226" t="s">
        <v>184</v>
      </c>
    </row>
    <row r="1821" spans="2:51" s="14" customFormat="1" ht="11.25">
      <c r="B1821" s="216"/>
      <c r="C1821" s="217"/>
      <c r="D1821" s="207" t="s">
        <v>193</v>
      </c>
      <c r="E1821" s="218" t="s">
        <v>1</v>
      </c>
      <c r="F1821" s="219" t="s">
        <v>1088</v>
      </c>
      <c r="G1821" s="217"/>
      <c r="H1821" s="220">
        <v>1.5</v>
      </c>
      <c r="I1821" s="221"/>
      <c r="J1821" s="217"/>
      <c r="K1821" s="217"/>
      <c r="L1821" s="222"/>
      <c r="M1821" s="223"/>
      <c r="N1821" s="224"/>
      <c r="O1821" s="224"/>
      <c r="P1821" s="224"/>
      <c r="Q1821" s="224"/>
      <c r="R1821" s="224"/>
      <c r="S1821" s="224"/>
      <c r="T1821" s="225"/>
      <c r="AT1821" s="226" t="s">
        <v>193</v>
      </c>
      <c r="AU1821" s="226" t="s">
        <v>84</v>
      </c>
      <c r="AV1821" s="14" t="s">
        <v>84</v>
      </c>
      <c r="AW1821" s="14" t="s">
        <v>31</v>
      </c>
      <c r="AX1821" s="14" t="s">
        <v>75</v>
      </c>
      <c r="AY1821" s="226" t="s">
        <v>184</v>
      </c>
    </row>
    <row r="1822" spans="2:51" s="14" customFormat="1" ht="11.25">
      <c r="B1822" s="216"/>
      <c r="C1822" s="217"/>
      <c r="D1822" s="207" t="s">
        <v>193</v>
      </c>
      <c r="E1822" s="218" t="s">
        <v>1</v>
      </c>
      <c r="F1822" s="219" t="s">
        <v>984</v>
      </c>
      <c r="G1822" s="217"/>
      <c r="H1822" s="220">
        <v>3.6</v>
      </c>
      <c r="I1822" s="221"/>
      <c r="J1822" s="217"/>
      <c r="K1822" s="217"/>
      <c r="L1822" s="222"/>
      <c r="M1822" s="223"/>
      <c r="N1822" s="224"/>
      <c r="O1822" s="224"/>
      <c r="P1822" s="224"/>
      <c r="Q1822" s="224"/>
      <c r="R1822" s="224"/>
      <c r="S1822" s="224"/>
      <c r="T1822" s="225"/>
      <c r="AT1822" s="226" t="s">
        <v>193</v>
      </c>
      <c r="AU1822" s="226" t="s">
        <v>84</v>
      </c>
      <c r="AV1822" s="14" t="s">
        <v>84</v>
      </c>
      <c r="AW1822" s="14" t="s">
        <v>31</v>
      </c>
      <c r="AX1822" s="14" t="s">
        <v>75</v>
      </c>
      <c r="AY1822" s="226" t="s">
        <v>184</v>
      </c>
    </row>
    <row r="1823" spans="2:51" s="14" customFormat="1" ht="11.25">
      <c r="B1823" s="216"/>
      <c r="C1823" s="217"/>
      <c r="D1823" s="207" t="s">
        <v>193</v>
      </c>
      <c r="E1823" s="218" t="s">
        <v>1</v>
      </c>
      <c r="F1823" s="219" t="s">
        <v>1089</v>
      </c>
      <c r="G1823" s="217"/>
      <c r="H1823" s="220">
        <v>2.3050000000000002</v>
      </c>
      <c r="I1823" s="221"/>
      <c r="J1823" s="217"/>
      <c r="K1823" s="217"/>
      <c r="L1823" s="222"/>
      <c r="M1823" s="223"/>
      <c r="N1823" s="224"/>
      <c r="O1823" s="224"/>
      <c r="P1823" s="224"/>
      <c r="Q1823" s="224"/>
      <c r="R1823" s="224"/>
      <c r="S1823" s="224"/>
      <c r="T1823" s="225"/>
      <c r="AT1823" s="226" t="s">
        <v>193</v>
      </c>
      <c r="AU1823" s="226" t="s">
        <v>84</v>
      </c>
      <c r="AV1823" s="14" t="s">
        <v>84</v>
      </c>
      <c r="AW1823" s="14" t="s">
        <v>31</v>
      </c>
      <c r="AX1823" s="14" t="s">
        <v>75</v>
      </c>
      <c r="AY1823" s="226" t="s">
        <v>184</v>
      </c>
    </row>
    <row r="1824" spans="2:51" s="14" customFormat="1" ht="11.25">
      <c r="B1824" s="216"/>
      <c r="C1824" s="217"/>
      <c r="D1824" s="207" t="s">
        <v>193</v>
      </c>
      <c r="E1824" s="218" t="s">
        <v>1</v>
      </c>
      <c r="F1824" s="219" t="s">
        <v>985</v>
      </c>
      <c r="G1824" s="217"/>
      <c r="H1824" s="220">
        <v>3.0049999999999999</v>
      </c>
      <c r="I1824" s="221"/>
      <c r="J1824" s="217"/>
      <c r="K1824" s="217"/>
      <c r="L1824" s="222"/>
      <c r="M1824" s="223"/>
      <c r="N1824" s="224"/>
      <c r="O1824" s="224"/>
      <c r="P1824" s="224"/>
      <c r="Q1824" s="224"/>
      <c r="R1824" s="224"/>
      <c r="S1824" s="224"/>
      <c r="T1824" s="225"/>
      <c r="AT1824" s="226" t="s">
        <v>193</v>
      </c>
      <c r="AU1824" s="226" t="s">
        <v>84</v>
      </c>
      <c r="AV1824" s="14" t="s">
        <v>84</v>
      </c>
      <c r="AW1824" s="14" t="s">
        <v>31</v>
      </c>
      <c r="AX1824" s="14" t="s">
        <v>75</v>
      </c>
      <c r="AY1824" s="226" t="s">
        <v>184</v>
      </c>
    </row>
    <row r="1825" spans="1:65" s="14" customFormat="1" ht="11.25">
      <c r="B1825" s="216"/>
      <c r="C1825" s="217"/>
      <c r="D1825" s="207" t="s">
        <v>193</v>
      </c>
      <c r="E1825" s="218" t="s">
        <v>1</v>
      </c>
      <c r="F1825" s="219" t="s">
        <v>986</v>
      </c>
      <c r="G1825" s="217"/>
      <c r="H1825" s="220">
        <v>4</v>
      </c>
      <c r="I1825" s="221"/>
      <c r="J1825" s="217"/>
      <c r="K1825" s="217"/>
      <c r="L1825" s="222"/>
      <c r="M1825" s="223"/>
      <c r="N1825" s="224"/>
      <c r="O1825" s="224"/>
      <c r="P1825" s="224"/>
      <c r="Q1825" s="224"/>
      <c r="R1825" s="224"/>
      <c r="S1825" s="224"/>
      <c r="T1825" s="225"/>
      <c r="AT1825" s="226" t="s">
        <v>193</v>
      </c>
      <c r="AU1825" s="226" t="s">
        <v>84</v>
      </c>
      <c r="AV1825" s="14" t="s">
        <v>84</v>
      </c>
      <c r="AW1825" s="14" t="s">
        <v>31</v>
      </c>
      <c r="AX1825" s="14" t="s">
        <v>75</v>
      </c>
      <c r="AY1825" s="226" t="s">
        <v>184</v>
      </c>
    </row>
    <row r="1826" spans="1:65" s="14" customFormat="1" ht="11.25">
      <c r="B1826" s="216"/>
      <c r="C1826" s="217"/>
      <c r="D1826" s="207" t="s">
        <v>193</v>
      </c>
      <c r="E1826" s="218" t="s">
        <v>1</v>
      </c>
      <c r="F1826" s="219" t="s">
        <v>987</v>
      </c>
      <c r="G1826" s="217"/>
      <c r="H1826" s="220">
        <v>4</v>
      </c>
      <c r="I1826" s="221"/>
      <c r="J1826" s="217"/>
      <c r="K1826" s="217"/>
      <c r="L1826" s="222"/>
      <c r="M1826" s="223"/>
      <c r="N1826" s="224"/>
      <c r="O1826" s="224"/>
      <c r="P1826" s="224"/>
      <c r="Q1826" s="224"/>
      <c r="R1826" s="224"/>
      <c r="S1826" s="224"/>
      <c r="T1826" s="225"/>
      <c r="AT1826" s="226" t="s">
        <v>193</v>
      </c>
      <c r="AU1826" s="226" t="s">
        <v>84</v>
      </c>
      <c r="AV1826" s="14" t="s">
        <v>84</v>
      </c>
      <c r="AW1826" s="14" t="s">
        <v>31</v>
      </c>
      <c r="AX1826" s="14" t="s">
        <v>75</v>
      </c>
      <c r="AY1826" s="226" t="s">
        <v>184</v>
      </c>
    </row>
    <row r="1827" spans="1:65" s="14" customFormat="1" ht="11.25">
      <c r="B1827" s="216"/>
      <c r="C1827" s="217"/>
      <c r="D1827" s="207" t="s">
        <v>193</v>
      </c>
      <c r="E1827" s="217"/>
      <c r="F1827" s="219" t="s">
        <v>1646</v>
      </c>
      <c r="G1827" s="217"/>
      <c r="H1827" s="220">
        <v>80.415999999999997</v>
      </c>
      <c r="I1827" s="221"/>
      <c r="J1827" s="217"/>
      <c r="K1827" s="217"/>
      <c r="L1827" s="222"/>
      <c r="M1827" s="223"/>
      <c r="N1827" s="224"/>
      <c r="O1827" s="224"/>
      <c r="P1827" s="224"/>
      <c r="Q1827" s="224"/>
      <c r="R1827" s="224"/>
      <c r="S1827" s="224"/>
      <c r="T1827" s="225"/>
      <c r="AT1827" s="226" t="s">
        <v>193</v>
      </c>
      <c r="AU1827" s="226" t="s">
        <v>84</v>
      </c>
      <c r="AV1827" s="14" t="s">
        <v>84</v>
      </c>
      <c r="AW1827" s="14" t="s">
        <v>4</v>
      </c>
      <c r="AX1827" s="14" t="s">
        <v>82</v>
      </c>
      <c r="AY1827" s="226" t="s">
        <v>184</v>
      </c>
    </row>
    <row r="1828" spans="1:65" s="2" customFormat="1" ht="24">
      <c r="A1828" s="34"/>
      <c r="B1828" s="35"/>
      <c r="C1828" s="192" t="s">
        <v>1647</v>
      </c>
      <c r="D1828" s="192" t="s">
        <v>187</v>
      </c>
      <c r="E1828" s="193" t="s">
        <v>1648</v>
      </c>
      <c r="F1828" s="194" t="s">
        <v>1649</v>
      </c>
      <c r="G1828" s="195" t="s">
        <v>122</v>
      </c>
      <c r="H1828" s="196">
        <v>77.832999999999998</v>
      </c>
      <c r="I1828" s="197"/>
      <c r="J1828" s="198">
        <f>ROUND(I1828*H1828,2)</f>
        <v>0</v>
      </c>
      <c r="K1828" s="194" t="s">
        <v>190</v>
      </c>
      <c r="L1828" s="39"/>
      <c r="M1828" s="199" t="s">
        <v>1</v>
      </c>
      <c r="N1828" s="200" t="s">
        <v>40</v>
      </c>
      <c r="O1828" s="71"/>
      <c r="P1828" s="201">
        <f>O1828*H1828</f>
        <v>0</v>
      </c>
      <c r="Q1828" s="201">
        <v>0</v>
      </c>
      <c r="R1828" s="201">
        <f>Q1828*H1828</f>
        <v>0</v>
      </c>
      <c r="S1828" s="201">
        <v>0</v>
      </c>
      <c r="T1828" s="202">
        <f>S1828*H1828</f>
        <v>0</v>
      </c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R1828" s="203" t="s">
        <v>382</v>
      </c>
      <c r="AT1828" s="203" t="s">
        <v>187</v>
      </c>
      <c r="AU1828" s="203" t="s">
        <v>84</v>
      </c>
      <c r="AY1828" s="17" t="s">
        <v>184</v>
      </c>
      <c r="BE1828" s="204">
        <f>IF(N1828="základní",J1828,0)</f>
        <v>0</v>
      </c>
      <c r="BF1828" s="204">
        <f>IF(N1828="snížená",J1828,0)</f>
        <v>0</v>
      </c>
      <c r="BG1828" s="204">
        <f>IF(N1828="zákl. přenesená",J1828,0)</f>
        <v>0</v>
      </c>
      <c r="BH1828" s="204">
        <f>IF(N1828="sníž. přenesená",J1828,0)</f>
        <v>0</v>
      </c>
      <c r="BI1828" s="204">
        <f>IF(N1828="nulová",J1828,0)</f>
        <v>0</v>
      </c>
      <c r="BJ1828" s="17" t="s">
        <v>82</v>
      </c>
      <c r="BK1828" s="204">
        <f>ROUND(I1828*H1828,2)</f>
        <v>0</v>
      </c>
      <c r="BL1828" s="17" t="s">
        <v>382</v>
      </c>
      <c r="BM1828" s="203" t="s">
        <v>1650</v>
      </c>
    </row>
    <row r="1829" spans="1:65" s="13" customFormat="1" ht="11.25">
      <c r="B1829" s="205"/>
      <c r="C1829" s="206"/>
      <c r="D1829" s="207" t="s">
        <v>193</v>
      </c>
      <c r="E1829" s="208" t="s">
        <v>1</v>
      </c>
      <c r="F1829" s="209" t="s">
        <v>1626</v>
      </c>
      <c r="G1829" s="206"/>
      <c r="H1829" s="208" t="s">
        <v>1</v>
      </c>
      <c r="I1829" s="210"/>
      <c r="J1829" s="206"/>
      <c r="K1829" s="206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193</v>
      </c>
      <c r="AU1829" s="215" t="s">
        <v>84</v>
      </c>
      <c r="AV1829" s="13" t="s">
        <v>82</v>
      </c>
      <c r="AW1829" s="13" t="s">
        <v>31</v>
      </c>
      <c r="AX1829" s="13" t="s">
        <v>75</v>
      </c>
      <c r="AY1829" s="215" t="s">
        <v>184</v>
      </c>
    </row>
    <row r="1830" spans="1:65" s="13" customFormat="1" ht="11.25">
      <c r="B1830" s="205"/>
      <c r="C1830" s="206"/>
      <c r="D1830" s="207" t="s">
        <v>193</v>
      </c>
      <c r="E1830" s="208" t="s">
        <v>1</v>
      </c>
      <c r="F1830" s="209" t="s">
        <v>1627</v>
      </c>
      <c r="G1830" s="206"/>
      <c r="H1830" s="208" t="s">
        <v>1</v>
      </c>
      <c r="I1830" s="210"/>
      <c r="J1830" s="206"/>
      <c r="K1830" s="206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193</v>
      </c>
      <c r="AU1830" s="215" t="s">
        <v>84</v>
      </c>
      <c r="AV1830" s="13" t="s">
        <v>82</v>
      </c>
      <c r="AW1830" s="13" t="s">
        <v>31</v>
      </c>
      <c r="AX1830" s="13" t="s">
        <v>75</v>
      </c>
      <c r="AY1830" s="215" t="s">
        <v>184</v>
      </c>
    </row>
    <row r="1831" spans="1:65" s="13" customFormat="1" ht="11.25">
      <c r="B1831" s="205"/>
      <c r="C1831" s="206"/>
      <c r="D1831" s="207" t="s">
        <v>193</v>
      </c>
      <c r="E1831" s="208" t="s">
        <v>1</v>
      </c>
      <c r="F1831" s="209" t="s">
        <v>195</v>
      </c>
      <c r="G1831" s="206"/>
      <c r="H1831" s="208" t="s">
        <v>1</v>
      </c>
      <c r="I1831" s="210"/>
      <c r="J1831" s="206"/>
      <c r="K1831" s="206"/>
      <c r="L1831" s="211"/>
      <c r="M1831" s="212"/>
      <c r="N1831" s="213"/>
      <c r="O1831" s="213"/>
      <c r="P1831" s="213"/>
      <c r="Q1831" s="213"/>
      <c r="R1831" s="213"/>
      <c r="S1831" s="213"/>
      <c r="T1831" s="214"/>
      <c r="AT1831" s="215" t="s">
        <v>193</v>
      </c>
      <c r="AU1831" s="215" t="s">
        <v>84</v>
      </c>
      <c r="AV1831" s="13" t="s">
        <v>82</v>
      </c>
      <c r="AW1831" s="13" t="s">
        <v>31</v>
      </c>
      <c r="AX1831" s="13" t="s">
        <v>75</v>
      </c>
      <c r="AY1831" s="215" t="s">
        <v>184</v>
      </c>
    </row>
    <row r="1832" spans="1:65" s="13" customFormat="1" ht="11.25">
      <c r="B1832" s="205"/>
      <c r="C1832" s="206"/>
      <c r="D1832" s="207" t="s">
        <v>193</v>
      </c>
      <c r="E1832" s="208" t="s">
        <v>1</v>
      </c>
      <c r="F1832" s="209" t="s">
        <v>1651</v>
      </c>
      <c r="G1832" s="206"/>
      <c r="H1832" s="208" t="s">
        <v>1</v>
      </c>
      <c r="I1832" s="210"/>
      <c r="J1832" s="206"/>
      <c r="K1832" s="206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193</v>
      </c>
      <c r="AU1832" s="215" t="s">
        <v>84</v>
      </c>
      <c r="AV1832" s="13" t="s">
        <v>82</v>
      </c>
      <c r="AW1832" s="13" t="s">
        <v>31</v>
      </c>
      <c r="AX1832" s="13" t="s">
        <v>75</v>
      </c>
      <c r="AY1832" s="215" t="s">
        <v>184</v>
      </c>
    </row>
    <row r="1833" spans="1:65" s="14" customFormat="1" ht="11.25">
      <c r="B1833" s="216"/>
      <c r="C1833" s="217"/>
      <c r="D1833" s="207" t="s">
        <v>193</v>
      </c>
      <c r="E1833" s="218" t="s">
        <v>1</v>
      </c>
      <c r="F1833" s="219" t="s">
        <v>1081</v>
      </c>
      <c r="G1833" s="217"/>
      <c r="H1833" s="220">
        <v>1.5049999999999999</v>
      </c>
      <c r="I1833" s="221"/>
      <c r="J1833" s="217"/>
      <c r="K1833" s="217"/>
      <c r="L1833" s="222"/>
      <c r="M1833" s="223"/>
      <c r="N1833" s="224"/>
      <c r="O1833" s="224"/>
      <c r="P1833" s="224"/>
      <c r="Q1833" s="224"/>
      <c r="R1833" s="224"/>
      <c r="S1833" s="224"/>
      <c r="T1833" s="225"/>
      <c r="AT1833" s="226" t="s">
        <v>193</v>
      </c>
      <c r="AU1833" s="226" t="s">
        <v>84</v>
      </c>
      <c r="AV1833" s="14" t="s">
        <v>84</v>
      </c>
      <c r="AW1833" s="14" t="s">
        <v>31</v>
      </c>
      <c r="AX1833" s="14" t="s">
        <v>75</v>
      </c>
      <c r="AY1833" s="226" t="s">
        <v>184</v>
      </c>
    </row>
    <row r="1834" spans="1:65" s="14" customFormat="1" ht="11.25">
      <c r="B1834" s="216"/>
      <c r="C1834" s="217"/>
      <c r="D1834" s="207" t="s">
        <v>193</v>
      </c>
      <c r="E1834" s="218" t="s">
        <v>1</v>
      </c>
      <c r="F1834" s="219" t="s">
        <v>1082</v>
      </c>
      <c r="G1834" s="217"/>
      <c r="H1834" s="220">
        <v>1.605</v>
      </c>
      <c r="I1834" s="221"/>
      <c r="J1834" s="217"/>
      <c r="K1834" s="217"/>
      <c r="L1834" s="222"/>
      <c r="M1834" s="223"/>
      <c r="N1834" s="224"/>
      <c r="O1834" s="224"/>
      <c r="P1834" s="224"/>
      <c r="Q1834" s="224"/>
      <c r="R1834" s="224"/>
      <c r="S1834" s="224"/>
      <c r="T1834" s="225"/>
      <c r="AT1834" s="226" t="s">
        <v>193</v>
      </c>
      <c r="AU1834" s="226" t="s">
        <v>84</v>
      </c>
      <c r="AV1834" s="14" t="s">
        <v>84</v>
      </c>
      <c r="AW1834" s="14" t="s">
        <v>31</v>
      </c>
      <c r="AX1834" s="14" t="s">
        <v>75</v>
      </c>
      <c r="AY1834" s="226" t="s">
        <v>184</v>
      </c>
    </row>
    <row r="1835" spans="1:65" s="14" customFormat="1" ht="11.25">
      <c r="B1835" s="216"/>
      <c r="C1835" s="217"/>
      <c r="D1835" s="207" t="s">
        <v>193</v>
      </c>
      <c r="E1835" s="218" t="s">
        <v>1</v>
      </c>
      <c r="F1835" s="219" t="s">
        <v>1083</v>
      </c>
      <c r="G1835" s="217"/>
      <c r="H1835" s="220">
        <v>1.405</v>
      </c>
      <c r="I1835" s="221"/>
      <c r="J1835" s="217"/>
      <c r="K1835" s="217"/>
      <c r="L1835" s="222"/>
      <c r="M1835" s="223"/>
      <c r="N1835" s="224"/>
      <c r="O1835" s="224"/>
      <c r="P1835" s="224"/>
      <c r="Q1835" s="224"/>
      <c r="R1835" s="224"/>
      <c r="S1835" s="224"/>
      <c r="T1835" s="225"/>
      <c r="AT1835" s="226" t="s">
        <v>193</v>
      </c>
      <c r="AU1835" s="226" t="s">
        <v>84</v>
      </c>
      <c r="AV1835" s="14" t="s">
        <v>84</v>
      </c>
      <c r="AW1835" s="14" t="s">
        <v>31</v>
      </c>
      <c r="AX1835" s="14" t="s">
        <v>75</v>
      </c>
      <c r="AY1835" s="226" t="s">
        <v>184</v>
      </c>
    </row>
    <row r="1836" spans="1:65" s="14" customFormat="1" ht="11.25">
      <c r="B1836" s="216"/>
      <c r="C1836" s="217"/>
      <c r="D1836" s="207" t="s">
        <v>193</v>
      </c>
      <c r="E1836" s="218" t="s">
        <v>1</v>
      </c>
      <c r="F1836" s="219" t="s">
        <v>1084</v>
      </c>
      <c r="G1836" s="217"/>
      <c r="H1836" s="220">
        <v>1.405</v>
      </c>
      <c r="I1836" s="221"/>
      <c r="J1836" s="217"/>
      <c r="K1836" s="217"/>
      <c r="L1836" s="222"/>
      <c r="M1836" s="223"/>
      <c r="N1836" s="224"/>
      <c r="O1836" s="224"/>
      <c r="P1836" s="224"/>
      <c r="Q1836" s="224"/>
      <c r="R1836" s="224"/>
      <c r="S1836" s="224"/>
      <c r="T1836" s="225"/>
      <c r="AT1836" s="226" t="s">
        <v>193</v>
      </c>
      <c r="AU1836" s="226" t="s">
        <v>84</v>
      </c>
      <c r="AV1836" s="14" t="s">
        <v>84</v>
      </c>
      <c r="AW1836" s="14" t="s">
        <v>31</v>
      </c>
      <c r="AX1836" s="14" t="s">
        <v>75</v>
      </c>
      <c r="AY1836" s="226" t="s">
        <v>184</v>
      </c>
    </row>
    <row r="1837" spans="1:65" s="13" customFormat="1" ht="11.25">
      <c r="B1837" s="205"/>
      <c r="C1837" s="206"/>
      <c r="D1837" s="207" t="s">
        <v>193</v>
      </c>
      <c r="E1837" s="208" t="s">
        <v>1</v>
      </c>
      <c r="F1837" s="209" t="s">
        <v>195</v>
      </c>
      <c r="G1837" s="206"/>
      <c r="H1837" s="208" t="s">
        <v>1</v>
      </c>
      <c r="I1837" s="210"/>
      <c r="J1837" s="206"/>
      <c r="K1837" s="206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193</v>
      </c>
      <c r="AU1837" s="215" t="s">
        <v>84</v>
      </c>
      <c r="AV1837" s="13" t="s">
        <v>82</v>
      </c>
      <c r="AW1837" s="13" t="s">
        <v>31</v>
      </c>
      <c r="AX1837" s="13" t="s">
        <v>75</v>
      </c>
      <c r="AY1837" s="215" t="s">
        <v>184</v>
      </c>
    </row>
    <row r="1838" spans="1:65" s="13" customFormat="1" ht="11.25">
      <c r="B1838" s="205"/>
      <c r="C1838" s="206"/>
      <c r="D1838" s="207" t="s">
        <v>193</v>
      </c>
      <c r="E1838" s="208" t="s">
        <v>1</v>
      </c>
      <c r="F1838" s="209" t="s">
        <v>1652</v>
      </c>
      <c r="G1838" s="206"/>
      <c r="H1838" s="208" t="s">
        <v>1</v>
      </c>
      <c r="I1838" s="210"/>
      <c r="J1838" s="206"/>
      <c r="K1838" s="206"/>
      <c r="L1838" s="211"/>
      <c r="M1838" s="212"/>
      <c r="N1838" s="213"/>
      <c r="O1838" s="213"/>
      <c r="P1838" s="213"/>
      <c r="Q1838" s="213"/>
      <c r="R1838" s="213"/>
      <c r="S1838" s="213"/>
      <c r="T1838" s="214"/>
      <c r="AT1838" s="215" t="s">
        <v>193</v>
      </c>
      <c r="AU1838" s="215" t="s">
        <v>84</v>
      </c>
      <c r="AV1838" s="13" t="s">
        <v>82</v>
      </c>
      <c r="AW1838" s="13" t="s">
        <v>31</v>
      </c>
      <c r="AX1838" s="13" t="s">
        <v>75</v>
      </c>
      <c r="AY1838" s="215" t="s">
        <v>184</v>
      </c>
    </row>
    <row r="1839" spans="1:65" s="14" customFormat="1" ht="11.25">
      <c r="B1839" s="216"/>
      <c r="C1839" s="217"/>
      <c r="D1839" s="207" t="s">
        <v>193</v>
      </c>
      <c r="E1839" s="218" t="s">
        <v>1</v>
      </c>
      <c r="F1839" s="219" t="s">
        <v>727</v>
      </c>
      <c r="G1839" s="217"/>
      <c r="H1839" s="220">
        <v>4.9000000000000004</v>
      </c>
      <c r="I1839" s="221"/>
      <c r="J1839" s="217"/>
      <c r="K1839" s="217"/>
      <c r="L1839" s="222"/>
      <c r="M1839" s="223"/>
      <c r="N1839" s="224"/>
      <c r="O1839" s="224"/>
      <c r="P1839" s="224"/>
      <c r="Q1839" s="224"/>
      <c r="R1839" s="224"/>
      <c r="S1839" s="224"/>
      <c r="T1839" s="225"/>
      <c r="AT1839" s="226" t="s">
        <v>193</v>
      </c>
      <c r="AU1839" s="226" t="s">
        <v>84</v>
      </c>
      <c r="AV1839" s="14" t="s">
        <v>84</v>
      </c>
      <c r="AW1839" s="14" t="s">
        <v>31</v>
      </c>
      <c r="AX1839" s="14" t="s">
        <v>75</v>
      </c>
      <c r="AY1839" s="226" t="s">
        <v>184</v>
      </c>
    </row>
    <row r="1840" spans="1:65" s="13" customFormat="1" ht="11.25">
      <c r="B1840" s="205"/>
      <c r="C1840" s="206"/>
      <c r="D1840" s="207" t="s">
        <v>193</v>
      </c>
      <c r="E1840" s="208" t="s">
        <v>1</v>
      </c>
      <c r="F1840" s="209" t="s">
        <v>195</v>
      </c>
      <c r="G1840" s="206"/>
      <c r="H1840" s="208" t="s">
        <v>1</v>
      </c>
      <c r="I1840" s="210"/>
      <c r="J1840" s="206"/>
      <c r="K1840" s="206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193</v>
      </c>
      <c r="AU1840" s="215" t="s">
        <v>84</v>
      </c>
      <c r="AV1840" s="13" t="s">
        <v>82</v>
      </c>
      <c r="AW1840" s="13" t="s">
        <v>31</v>
      </c>
      <c r="AX1840" s="13" t="s">
        <v>75</v>
      </c>
      <c r="AY1840" s="215" t="s">
        <v>184</v>
      </c>
    </row>
    <row r="1841" spans="2:51" s="13" customFormat="1" ht="11.25">
      <c r="B1841" s="205"/>
      <c r="C1841" s="206"/>
      <c r="D1841" s="207" t="s">
        <v>193</v>
      </c>
      <c r="E1841" s="208" t="s">
        <v>1</v>
      </c>
      <c r="F1841" s="209" t="s">
        <v>1653</v>
      </c>
      <c r="G1841" s="206"/>
      <c r="H1841" s="208" t="s">
        <v>1</v>
      </c>
      <c r="I1841" s="210"/>
      <c r="J1841" s="206"/>
      <c r="K1841" s="206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193</v>
      </c>
      <c r="AU1841" s="215" t="s">
        <v>84</v>
      </c>
      <c r="AV1841" s="13" t="s">
        <v>82</v>
      </c>
      <c r="AW1841" s="13" t="s">
        <v>31</v>
      </c>
      <c r="AX1841" s="13" t="s">
        <v>75</v>
      </c>
      <c r="AY1841" s="215" t="s">
        <v>184</v>
      </c>
    </row>
    <row r="1842" spans="2:51" s="14" customFormat="1" ht="11.25">
      <c r="B1842" s="216"/>
      <c r="C1842" s="217"/>
      <c r="D1842" s="207" t="s">
        <v>193</v>
      </c>
      <c r="E1842" s="218" t="s">
        <v>1</v>
      </c>
      <c r="F1842" s="219" t="s">
        <v>976</v>
      </c>
      <c r="G1842" s="217"/>
      <c r="H1842" s="220">
        <v>4.0999999999999996</v>
      </c>
      <c r="I1842" s="221"/>
      <c r="J1842" s="217"/>
      <c r="K1842" s="217"/>
      <c r="L1842" s="222"/>
      <c r="M1842" s="223"/>
      <c r="N1842" s="224"/>
      <c r="O1842" s="224"/>
      <c r="P1842" s="224"/>
      <c r="Q1842" s="224"/>
      <c r="R1842" s="224"/>
      <c r="S1842" s="224"/>
      <c r="T1842" s="225"/>
      <c r="AT1842" s="226" t="s">
        <v>193</v>
      </c>
      <c r="AU1842" s="226" t="s">
        <v>84</v>
      </c>
      <c r="AV1842" s="14" t="s">
        <v>84</v>
      </c>
      <c r="AW1842" s="14" t="s">
        <v>31</v>
      </c>
      <c r="AX1842" s="14" t="s">
        <v>75</v>
      </c>
      <c r="AY1842" s="226" t="s">
        <v>184</v>
      </c>
    </row>
    <row r="1843" spans="2:51" s="14" customFormat="1" ht="11.25">
      <c r="B1843" s="216"/>
      <c r="C1843" s="217"/>
      <c r="D1843" s="207" t="s">
        <v>193</v>
      </c>
      <c r="E1843" s="218" t="s">
        <v>1</v>
      </c>
      <c r="F1843" s="219" t="s">
        <v>977</v>
      </c>
      <c r="G1843" s="217"/>
      <c r="H1843" s="220">
        <v>4.0999999999999996</v>
      </c>
      <c r="I1843" s="221"/>
      <c r="J1843" s="217"/>
      <c r="K1843" s="217"/>
      <c r="L1843" s="222"/>
      <c r="M1843" s="223"/>
      <c r="N1843" s="224"/>
      <c r="O1843" s="224"/>
      <c r="P1843" s="224"/>
      <c r="Q1843" s="224"/>
      <c r="R1843" s="224"/>
      <c r="S1843" s="224"/>
      <c r="T1843" s="225"/>
      <c r="AT1843" s="226" t="s">
        <v>193</v>
      </c>
      <c r="AU1843" s="226" t="s">
        <v>84</v>
      </c>
      <c r="AV1843" s="14" t="s">
        <v>84</v>
      </c>
      <c r="AW1843" s="14" t="s">
        <v>31</v>
      </c>
      <c r="AX1843" s="14" t="s">
        <v>75</v>
      </c>
      <c r="AY1843" s="226" t="s">
        <v>184</v>
      </c>
    </row>
    <row r="1844" spans="2:51" s="14" customFormat="1" ht="11.25">
      <c r="B1844" s="216"/>
      <c r="C1844" s="217"/>
      <c r="D1844" s="207" t="s">
        <v>193</v>
      </c>
      <c r="E1844" s="218" t="s">
        <v>1</v>
      </c>
      <c r="F1844" s="219" t="s">
        <v>1074</v>
      </c>
      <c r="G1844" s="217"/>
      <c r="H1844" s="220">
        <v>1.905</v>
      </c>
      <c r="I1844" s="221"/>
      <c r="J1844" s="217"/>
      <c r="K1844" s="217"/>
      <c r="L1844" s="222"/>
      <c r="M1844" s="223"/>
      <c r="N1844" s="224"/>
      <c r="O1844" s="224"/>
      <c r="P1844" s="224"/>
      <c r="Q1844" s="224"/>
      <c r="R1844" s="224"/>
      <c r="S1844" s="224"/>
      <c r="T1844" s="225"/>
      <c r="AT1844" s="226" t="s">
        <v>193</v>
      </c>
      <c r="AU1844" s="226" t="s">
        <v>84</v>
      </c>
      <c r="AV1844" s="14" t="s">
        <v>84</v>
      </c>
      <c r="AW1844" s="14" t="s">
        <v>31</v>
      </c>
      <c r="AX1844" s="14" t="s">
        <v>75</v>
      </c>
      <c r="AY1844" s="226" t="s">
        <v>184</v>
      </c>
    </row>
    <row r="1845" spans="2:51" s="14" customFormat="1" ht="11.25">
      <c r="B1845" s="216"/>
      <c r="C1845" s="217"/>
      <c r="D1845" s="207" t="s">
        <v>193</v>
      </c>
      <c r="E1845" s="218" t="s">
        <v>1</v>
      </c>
      <c r="F1845" s="219" t="s">
        <v>978</v>
      </c>
      <c r="G1845" s="217"/>
      <c r="H1845" s="220">
        <v>2.67</v>
      </c>
      <c r="I1845" s="221"/>
      <c r="J1845" s="217"/>
      <c r="K1845" s="217"/>
      <c r="L1845" s="222"/>
      <c r="M1845" s="223"/>
      <c r="N1845" s="224"/>
      <c r="O1845" s="224"/>
      <c r="P1845" s="224"/>
      <c r="Q1845" s="224"/>
      <c r="R1845" s="224"/>
      <c r="S1845" s="224"/>
      <c r="T1845" s="225"/>
      <c r="AT1845" s="226" t="s">
        <v>193</v>
      </c>
      <c r="AU1845" s="226" t="s">
        <v>84</v>
      </c>
      <c r="AV1845" s="14" t="s">
        <v>84</v>
      </c>
      <c r="AW1845" s="14" t="s">
        <v>31</v>
      </c>
      <c r="AX1845" s="14" t="s">
        <v>75</v>
      </c>
      <c r="AY1845" s="226" t="s">
        <v>184</v>
      </c>
    </row>
    <row r="1846" spans="2:51" s="14" customFormat="1" ht="11.25">
      <c r="B1846" s="216"/>
      <c r="C1846" s="217"/>
      <c r="D1846" s="207" t="s">
        <v>193</v>
      </c>
      <c r="E1846" s="218" t="s">
        <v>1</v>
      </c>
      <c r="F1846" s="219" t="s">
        <v>979</v>
      </c>
      <c r="G1846" s="217"/>
      <c r="H1846" s="220">
        <v>3.7</v>
      </c>
      <c r="I1846" s="221"/>
      <c r="J1846" s="217"/>
      <c r="K1846" s="217"/>
      <c r="L1846" s="222"/>
      <c r="M1846" s="223"/>
      <c r="N1846" s="224"/>
      <c r="O1846" s="224"/>
      <c r="P1846" s="224"/>
      <c r="Q1846" s="224"/>
      <c r="R1846" s="224"/>
      <c r="S1846" s="224"/>
      <c r="T1846" s="225"/>
      <c r="AT1846" s="226" t="s">
        <v>193</v>
      </c>
      <c r="AU1846" s="226" t="s">
        <v>84</v>
      </c>
      <c r="AV1846" s="14" t="s">
        <v>84</v>
      </c>
      <c r="AW1846" s="14" t="s">
        <v>31</v>
      </c>
      <c r="AX1846" s="14" t="s">
        <v>75</v>
      </c>
      <c r="AY1846" s="226" t="s">
        <v>184</v>
      </c>
    </row>
    <row r="1847" spans="2:51" s="14" customFormat="1" ht="11.25">
      <c r="B1847" s="216"/>
      <c r="C1847" s="217"/>
      <c r="D1847" s="207" t="s">
        <v>193</v>
      </c>
      <c r="E1847" s="218" t="s">
        <v>1</v>
      </c>
      <c r="F1847" s="219" t="s">
        <v>1075</v>
      </c>
      <c r="G1847" s="217"/>
      <c r="H1847" s="220">
        <v>1.8879999999999999</v>
      </c>
      <c r="I1847" s="221"/>
      <c r="J1847" s="217"/>
      <c r="K1847" s="217"/>
      <c r="L1847" s="222"/>
      <c r="M1847" s="223"/>
      <c r="N1847" s="224"/>
      <c r="O1847" s="224"/>
      <c r="P1847" s="224"/>
      <c r="Q1847" s="224"/>
      <c r="R1847" s="224"/>
      <c r="S1847" s="224"/>
      <c r="T1847" s="225"/>
      <c r="AT1847" s="226" t="s">
        <v>193</v>
      </c>
      <c r="AU1847" s="226" t="s">
        <v>84</v>
      </c>
      <c r="AV1847" s="14" t="s">
        <v>84</v>
      </c>
      <c r="AW1847" s="14" t="s">
        <v>31</v>
      </c>
      <c r="AX1847" s="14" t="s">
        <v>75</v>
      </c>
      <c r="AY1847" s="226" t="s">
        <v>184</v>
      </c>
    </row>
    <row r="1848" spans="2:51" s="14" customFormat="1" ht="11.25">
      <c r="B1848" s="216"/>
      <c r="C1848" s="217"/>
      <c r="D1848" s="207" t="s">
        <v>193</v>
      </c>
      <c r="E1848" s="218" t="s">
        <v>1</v>
      </c>
      <c r="F1848" s="219" t="s">
        <v>1076</v>
      </c>
      <c r="G1848" s="217"/>
      <c r="H1848" s="220">
        <v>1.5</v>
      </c>
      <c r="I1848" s="221"/>
      <c r="J1848" s="217"/>
      <c r="K1848" s="217"/>
      <c r="L1848" s="222"/>
      <c r="M1848" s="223"/>
      <c r="N1848" s="224"/>
      <c r="O1848" s="224"/>
      <c r="P1848" s="224"/>
      <c r="Q1848" s="224"/>
      <c r="R1848" s="224"/>
      <c r="S1848" s="224"/>
      <c r="T1848" s="225"/>
      <c r="AT1848" s="226" t="s">
        <v>193</v>
      </c>
      <c r="AU1848" s="226" t="s">
        <v>84</v>
      </c>
      <c r="AV1848" s="14" t="s">
        <v>84</v>
      </c>
      <c r="AW1848" s="14" t="s">
        <v>31</v>
      </c>
      <c r="AX1848" s="14" t="s">
        <v>75</v>
      </c>
      <c r="AY1848" s="226" t="s">
        <v>184</v>
      </c>
    </row>
    <row r="1849" spans="2:51" s="14" customFormat="1" ht="11.25">
      <c r="B1849" s="216"/>
      <c r="C1849" s="217"/>
      <c r="D1849" s="207" t="s">
        <v>193</v>
      </c>
      <c r="E1849" s="218" t="s">
        <v>1</v>
      </c>
      <c r="F1849" s="219" t="s">
        <v>980</v>
      </c>
      <c r="G1849" s="217"/>
      <c r="H1849" s="220">
        <v>3.2</v>
      </c>
      <c r="I1849" s="221"/>
      <c r="J1849" s="217"/>
      <c r="K1849" s="217"/>
      <c r="L1849" s="222"/>
      <c r="M1849" s="223"/>
      <c r="N1849" s="224"/>
      <c r="O1849" s="224"/>
      <c r="P1849" s="224"/>
      <c r="Q1849" s="224"/>
      <c r="R1849" s="224"/>
      <c r="S1849" s="224"/>
      <c r="T1849" s="225"/>
      <c r="AT1849" s="226" t="s">
        <v>193</v>
      </c>
      <c r="AU1849" s="226" t="s">
        <v>84</v>
      </c>
      <c r="AV1849" s="14" t="s">
        <v>84</v>
      </c>
      <c r="AW1849" s="14" t="s">
        <v>31</v>
      </c>
      <c r="AX1849" s="14" t="s">
        <v>75</v>
      </c>
      <c r="AY1849" s="226" t="s">
        <v>184</v>
      </c>
    </row>
    <row r="1850" spans="2:51" s="14" customFormat="1" ht="11.25">
      <c r="B1850" s="216"/>
      <c r="C1850" s="217"/>
      <c r="D1850" s="207" t="s">
        <v>193</v>
      </c>
      <c r="E1850" s="218" t="s">
        <v>1</v>
      </c>
      <c r="F1850" s="219" t="s">
        <v>1077</v>
      </c>
      <c r="G1850" s="217"/>
      <c r="H1850" s="220">
        <v>1.8879999999999999</v>
      </c>
      <c r="I1850" s="221"/>
      <c r="J1850" s="217"/>
      <c r="K1850" s="217"/>
      <c r="L1850" s="222"/>
      <c r="M1850" s="223"/>
      <c r="N1850" s="224"/>
      <c r="O1850" s="224"/>
      <c r="P1850" s="224"/>
      <c r="Q1850" s="224"/>
      <c r="R1850" s="224"/>
      <c r="S1850" s="224"/>
      <c r="T1850" s="225"/>
      <c r="AT1850" s="226" t="s">
        <v>193</v>
      </c>
      <c r="AU1850" s="226" t="s">
        <v>84</v>
      </c>
      <c r="AV1850" s="14" t="s">
        <v>84</v>
      </c>
      <c r="AW1850" s="14" t="s">
        <v>31</v>
      </c>
      <c r="AX1850" s="14" t="s">
        <v>75</v>
      </c>
      <c r="AY1850" s="226" t="s">
        <v>184</v>
      </c>
    </row>
    <row r="1851" spans="2:51" s="14" customFormat="1" ht="11.25">
      <c r="B1851" s="216"/>
      <c r="C1851" s="217"/>
      <c r="D1851" s="207" t="s">
        <v>193</v>
      </c>
      <c r="E1851" s="218" t="s">
        <v>1</v>
      </c>
      <c r="F1851" s="219" t="s">
        <v>1078</v>
      </c>
      <c r="G1851" s="217"/>
      <c r="H1851" s="220">
        <v>1.5</v>
      </c>
      <c r="I1851" s="221"/>
      <c r="J1851" s="217"/>
      <c r="K1851" s="217"/>
      <c r="L1851" s="222"/>
      <c r="M1851" s="223"/>
      <c r="N1851" s="224"/>
      <c r="O1851" s="224"/>
      <c r="P1851" s="224"/>
      <c r="Q1851" s="224"/>
      <c r="R1851" s="224"/>
      <c r="S1851" s="224"/>
      <c r="T1851" s="225"/>
      <c r="AT1851" s="226" t="s">
        <v>193</v>
      </c>
      <c r="AU1851" s="226" t="s">
        <v>84</v>
      </c>
      <c r="AV1851" s="14" t="s">
        <v>84</v>
      </c>
      <c r="AW1851" s="14" t="s">
        <v>31</v>
      </c>
      <c r="AX1851" s="14" t="s">
        <v>75</v>
      </c>
      <c r="AY1851" s="226" t="s">
        <v>184</v>
      </c>
    </row>
    <row r="1852" spans="2:51" s="14" customFormat="1" ht="11.25">
      <c r="B1852" s="216"/>
      <c r="C1852" s="217"/>
      <c r="D1852" s="207" t="s">
        <v>193</v>
      </c>
      <c r="E1852" s="218" t="s">
        <v>1</v>
      </c>
      <c r="F1852" s="219" t="s">
        <v>981</v>
      </c>
      <c r="G1852" s="217"/>
      <c r="H1852" s="220">
        <v>4</v>
      </c>
      <c r="I1852" s="221"/>
      <c r="J1852" s="217"/>
      <c r="K1852" s="217"/>
      <c r="L1852" s="222"/>
      <c r="M1852" s="223"/>
      <c r="N1852" s="224"/>
      <c r="O1852" s="224"/>
      <c r="P1852" s="224"/>
      <c r="Q1852" s="224"/>
      <c r="R1852" s="224"/>
      <c r="S1852" s="224"/>
      <c r="T1852" s="225"/>
      <c r="AT1852" s="226" t="s">
        <v>193</v>
      </c>
      <c r="AU1852" s="226" t="s">
        <v>84</v>
      </c>
      <c r="AV1852" s="14" t="s">
        <v>84</v>
      </c>
      <c r="AW1852" s="14" t="s">
        <v>31</v>
      </c>
      <c r="AX1852" s="14" t="s">
        <v>75</v>
      </c>
      <c r="AY1852" s="226" t="s">
        <v>184</v>
      </c>
    </row>
    <row r="1853" spans="2:51" s="14" customFormat="1" ht="11.25">
      <c r="B1853" s="216"/>
      <c r="C1853" s="217"/>
      <c r="D1853" s="207" t="s">
        <v>193</v>
      </c>
      <c r="E1853" s="218" t="s">
        <v>1</v>
      </c>
      <c r="F1853" s="219" t="s">
        <v>1079</v>
      </c>
      <c r="G1853" s="217"/>
      <c r="H1853" s="220">
        <v>2.7879999999999998</v>
      </c>
      <c r="I1853" s="221"/>
      <c r="J1853" s="217"/>
      <c r="K1853" s="217"/>
      <c r="L1853" s="222"/>
      <c r="M1853" s="223"/>
      <c r="N1853" s="224"/>
      <c r="O1853" s="224"/>
      <c r="P1853" s="224"/>
      <c r="Q1853" s="224"/>
      <c r="R1853" s="224"/>
      <c r="S1853" s="224"/>
      <c r="T1853" s="225"/>
      <c r="AT1853" s="226" t="s">
        <v>193</v>
      </c>
      <c r="AU1853" s="226" t="s">
        <v>84</v>
      </c>
      <c r="AV1853" s="14" t="s">
        <v>84</v>
      </c>
      <c r="AW1853" s="14" t="s">
        <v>31</v>
      </c>
      <c r="AX1853" s="14" t="s">
        <v>75</v>
      </c>
      <c r="AY1853" s="226" t="s">
        <v>184</v>
      </c>
    </row>
    <row r="1854" spans="2:51" s="14" customFormat="1" ht="11.25">
      <c r="B1854" s="216"/>
      <c r="C1854" s="217"/>
      <c r="D1854" s="207" t="s">
        <v>193</v>
      </c>
      <c r="E1854" s="218" t="s">
        <v>1</v>
      </c>
      <c r="F1854" s="219" t="s">
        <v>1080</v>
      </c>
      <c r="G1854" s="217"/>
      <c r="H1854" s="220">
        <v>1.7</v>
      </c>
      <c r="I1854" s="221"/>
      <c r="J1854" s="217"/>
      <c r="K1854" s="217"/>
      <c r="L1854" s="222"/>
      <c r="M1854" s="223"/>
      <c r="N1854" s="224"/>
      <c r="O1854" s="224"/>
      <c r="P1854" s="224"/>
      <c r="Q1854" s="224"/>
      <c r="R1854" s="224"/>
      <c r="S1854" s="224"/>
      <c r="T1854" s="225"/>
      <c r="AT1854" s="226" t="s">
        <v>193</v>
      </c>
      <c r="AU1854" s="226" t="s">
        <v>84</v>
      </c>
      <c r="AV1854" s="14" t="s">
        <v>84</v>
      </c>
      <c r="AW1854" s="14" t="s">
        <v>31</v>
      </c>
      <c r="AX1854" s="14" t="s">
        <v>75</v>
      </c>
      <c r="AY1854" s="226" t="s">
        <v>184</v>
      </c>
    </row>
    <row r="1855" spans="2:51" s="14" customFormat="1" ht="11.25">
      <c r="B1855" s="216"/>
      <c r="C1855" s="217"/>
      <c r="D1855" s="207" t="s">
        <v>193</v>
      </c>
      <c r="E1855" s="218" t="s">
        <v>1</v>
      </c>
      <c r="F1855" s="219" t="s">
        <v>982</v>
      </c>
      <c r="G1855" s="217"/>
      <c r="H1855" s="220">
        <v>4</v>
      </c>
      <c r="I1855" s="221"/>
      <c r="J1855" s="217"/>
      <c r="K1855" s="217"/>
      <c r="L1855" s="222"/>
      <c r="M1855" s="223"/>
      <c r="N1855" s="224"/>
      <c r="O1855" s="224"/>
      <c r="P1855" s="224"/>
      <c r="Q1855" s="224"/>
      <c r="R1855" s="224"/>
      <c r="S1855" s="224"/>
      <c r="T1855" s="225"/>
      <c r="AT1855" s="226" t="s">
        <v>193</v>
      </c>
      <c r="AU1855" s="226" t="s">
        <v>84</v>
      </c>
      <c r="AV1855" s="14" t="s">
        <v>84</v>
      </c>
      <c r="AW1855" s="14" t="s">
        <v>31</v>
      </c>
      <c r="AX1855" s="14" t="s">
        <v>75</v>
      </c>
      <c r="AY1855" s="226" t="s">
        <v>184</v>
      </c>
    </row>
    <row r="1856" spans="2:51" s="14" customFormat="1" ht="11.25">
      <c r="B1856" s="216"/>
      <c r="C1856" s="217"/>
      <c r="D1856" s="207" t="s">
        <v>193</v>
      </c>
      <c r="E1856" s="218" t="s">
        <v>1</v>
      </c>
      <c r="F1856" s="219" t="s">
        <v>1085</v>
      </c>
      <c r="G1856" s="217"/>
      <c r="H1856" s="220">
        <v>2.7879999999999998</v>
      </c>
      <c r="I1856" s="221"/>
      <c r="J1856" s="217"/>
      <c r="K1856" s="217"/>
      <c r="L1856" s="222"/>
      <c r="M1856" s="223"/>
      <c r="N1856" s="224"/>
      <c r="O1856" s="224"/>
      <c r="P1856" s="224"/>
      <c r="Q1856" s="224"/>
      <c r="R1856" s="224"/>
      <c r="S1856" s="224"/>
      <c r="T1856" s="225"/>
      <c r="AT1856" s="226" t="s">
        <v>193</v>
      </c>
      <c r="AU1856" s="226" t="s">
        <v>84</v>
      </c>
      <c r="AV1856" s="14" t="s">
        <v>84</v>
      </c>
      <c r="AW1856" s="14" t="s">
        <v>31</v>
      </c>
      <c r="AX1856" s="14" t="s">
        <v>75</v>
      </c>
      <c r="AY1856" s="226" t="s">
        <v>184</v>
      </c>
    </row>
    <row r="1857" spans="1:65" s="14" customFormat="1" ht="11.25">
      <c r="B1857" s="216"/>
      <c r="C1857" s="217"/>
      <c r="D1857" s="207" t="s">
        <v>193</v>
      </c>
      <c r="E1857" s="218" t="s">
        <v>1</v>
      </c>
      <c r="F1857" s="219" t="s">
        <v>1086</v>
      </c>
      <c r="G1857" s="217"/>
      <c r="H1857" s="220">
        <v>1.7</v>
      </c>
      <c r="I1857" s="221"/>
      <c r="J1857" s="217"/>
      <c r="K1857" s="217"/>
      <c r="L1857" s="222"/>
      <c r="M1857" s="223"/>
      <c r="N1857" s="224"/>
      <c r="O1857" s="224"/>
      <c r="P1857" s="224"/>
      <c r="Q1857" s="224"/>
      <c r="R1857" s="224"/>
      <c r="S1857" s="224"/>
      <c r="T1857" s="225"/>
      <c r="AT1857" s="226" t="s">
        <v>193</v>
      </c>
      <c r="AU1857" s="226" t="s">
        <v>84</v>
      </c>
      <c r="AV1857" s="14" t="s">
        <v>84</v>
      </c>
      <c r="AW1857" s="14" t="s">
        <v>31</v>
      </c>
      <c r="AX1857" s="14" t="s">
        <v>75</v>
      </c>
      <c r="AY1857" s="226" t="s">
        <v>184</v>
      </c>
    </row>
    <row r="1858" spans="1:65" s="14" customFormat="1" ht="11.25">
      <c r="B1858" s="216"/>
      <c r="C1858" s="217"/>
      <c r="D1858" s="207" t="s">
        <v>193</v>
      </c>
      <c r="E1858" s="218" t="s">
        <v>1</v>
      </c>
      <c r="F1858" s="219" t="s">
        <v>983</v>
      </c>
      <c r="G1858" s="217"/>
      <c r="H1858" s="220">
        <v>3.2879999999999998</v>
      </c>
      <c r="I1858" s="221"/>
      <c r="J1858" s="217"/>
      <c r="K1858" s="217"/>
      <c r="L1858" s="222"/>
      <c r="M1858" s="223"/>
      <c r="N1858" s="224"/>
      <c r="O1858" s="224"/>
      <c r="P1858" s="224"/>
      <c r="Q1858" s="224"/>
      <c r="R1858" s="224"/>
      <c r="S1858" s="224"/>
      <c r="T1858" s="225"/>
      <c r="AT1858" s="226" t="s">
        <v>193</v>
      </c>
      <c r="AU1858" s="226" t="s">
        <v>84</v>
      </c>
      <c r="AV1858" s="14" t="s">
        <v>84</v>
      </c>
      <c r="AW1858" s="14" t="s">
        <v>31</v>
      </c>
      <c r="AX1858" s="14" t="s">
        <v>75</v>
      </c>
      <c r="AY1858" s="226" t="s">
        <v>184</v>
      </c>
    </row>
    <row r="1859" spans="1:65" s="14" customFormat="1" ht="11.25">
      <c r="B1859" s="216"/>
      <c r="C1859" s="217"/>
      <c r="D1859" s="207" t="s">
        <v>193</v>
      </c>
      <c r="E1859" s="218" t="s">
        <v>1</v>
      </c>
      <c r="F1859" s="219" t="s">
        <v>1087</v>
      </c>
      <c r="G1859" s="217"/>
      <c r="H1859" s="220">
        <v>1.8879999999999999</v>
      </c>
      <c r="I1859" s="221"/>
      <c r="J1859" s="217"/>
      <c r="K1859" s="217"/>
      <c r="L1859" s="222"/>
      <c r="M1859" s="223"/>
      <c r="N1859" s="224"/>
      <c r="O1859" s="224"/>
      <c r="P1859" s="224"/>
      <c r="Q1859" s="224"/>
      <c r="R1859" s="224"/>
      <c r="S1859" s="224"/>
      <c r="T1859" s="225"/>
      <c r="AT1859" s="226" t="s">
        <v>193</v>
      </c>
      <c r="AU1859" s="226" t="s">
        <v>84</v>
      </c>
      <c r="AV1859" s="14" t="s">
        <v>84</v>
      </c>
      <c r="AW1859" s="14" t="s">
        <v>31</v>
      </c>
      <c r="AX1859" s="14" t="s">
        <v>75</v>
      </c>
      <c r="AY1859" s="226" t="s">
        <v>184</v>
      </c>
    </row>
    <row r="1860" spans="1:65" s="14" customFormat="1" ht="11.25">
      <c r="B1860" s="216"/>
      <c r="C1860" s="217"/>
      <c r="D1860" s="207" t="s">
        <v>193</v>
      </c>
      <c r="E1860" s="218" t="s">
        <v>1</v>
      </c>
      <c r="F1860" s="219" t="s">
        <v>1088</v>
      </c>
      <c r="G1860" s="217"/>
      <c r="H1860" s="220">
        <v>1.5</v>
      </c>
      <c r="I1860" s="221"/>
      <c r="J1860" s="217"/>
      <c r="K1860" s="217"/>
      <c r="L1860" s="222"/>
      <c r="M1860" s="223"/>
      <c r="N1860" s="224"/>
      <c r="O1860" s="224"/>
      <c r="P1860" s="224"/>
      <c r="Q1860" s="224"/>
      <c r="R1860" s="224"/>
      <c r="S1860" s="224"/>
      <c r="T1860" s="225"/>
      <c r="AT1860" s="226" t="s">
        <v>193</v>
      </c>
      <c r="AU1860" s="226" t="s">
        <v>84</v>
      </c>
      <c r="AV1860" s="14" t="s">
        <v>84</v>
      </c>
      <c r="AW1860" s="14" t="s">
        <v>31</v>
      </c>
      <c r="AX1860" s="14" t="s">
        <v>75</v>
      </c>
      <c r="AY1860" s="226" t="s">
        <v>184</v>
      </c>
    </row>
    <row r="1861" spans="1:65" s="14" customFormat="1" ht="11.25">
      <c r="B1861" s="216"/>
      <c r="C1861" s="217"/>
      <c r="D1861" s="207" t="s">
        <v>193</v>
      </c>
      <c r="E1861" s="218" t="s">
        <v>1</v>
      </c>
      <c r="F1861" s="219" t="s">
        <v>984</v>
      </c>
      <c r="G1861" s="217"/>
      <c r="H1861" s="220">
        <v>3.6</v>
      </c>
      <c r="I1861" s="221"/>
      <c r="J1861" s="217"/>
      <c r="K1861" s="217"/>
      <c r="L1861" s="222"/>
      <c r="M1861" s="223"/>
      <c r="N1861" s="224"/>
      <c r="O1861" s="224"/>
      <c r="P1861" s="224"/>
      <c r="Q1861" s="224"/>
      <c r="R1861" s="224"/>
      <c r="S1861" s="224"/>
      <c r="T1861" s="225"/>
      <c r="AT1861" s="226" t="s">
        <v>193</v>
      </c>
      <c r="AU1861" s="226" t="s">
        <v>84</v>
      </c>
      <c r="AV1861" s="14" t="s">
        <v>84</v>
      </c>
      <c r="AW1861" s="14" t="s">
        <v>31</v>
      </c>
      <c r="AX1861" s="14" t="s">
        <v>75</v>
      </c>
      <c r="AY1861" s="226" t="s">
        <v>184</v>
      </c>
    </row>
    <row r="1862" spans="1:65" s="14" customFormat="1" ht="11.25">
      <c r="B1862" s="216"/>
      <c r="C1862" s="217"/>
      <c r="D1862" s="207" t="s">
        <v>193</v>
      </c>
      <c r="E1862" s="218" t="s">
        <v>1</v>
      </c>
      <c r="F1862" s="219" t="s">
        <v>1089</v>
      </c>
      <c r="G1862" s="217"/>
      <c r="H1862" s="220">
        <v>2.3050000000000002</v>
      </c>
      <c r="I1862" s="221"/>
      <c r="J1862" s="217"/>
      <c r="K1862" s="217"/>
      <c r="L1862" s="222"/>
      <c r="M1862" s="223"/>
      <c r="N1862" s="224"/>
      <c r="O1862" s="224"/>
      <c r="P1862" s="224"/>
      <c r="Q1862" s="224"/>
      <c r="R1862" s="224"/>
      <c r="S1862" s="224"/>
      <c r="T1862" s="225"/>
      <c r="AT1862" s="226" t="s">
        <v>193</v>
      </c>
      <c r="AU1862" s="226" t="s">
        <v>84</v>
      </c>
      <c r="AV1862" s="14" t="s">
        <v>84</v>
      </c>
      <c r="AW1862" s="14" t="s">
        <v>31</v>
      </c>
      <c r="AX1862" s="14" t="s">
        <v>75</v>
      </c>
      <c r="AY1862" s="226" t="s">
        <v>184</v>
      </c>
    </row>
    <row r="1863" spans="1:65" s="14" customFormat="1" ht="11.25">
      <c r="B1863" s="216"/>
      <c r="C1863" s="217"/>
      <c r="D1863" s="207" t="s">
        <v>193</v>
      </c>
      <c r="E1863" s="218" t="s">
        <v>1</v>
      </c>
      <c r="F1863" s="219" t="s">
        <v>985</v>
      </c>
      <c r="G1863" s="217"/>
      <c r="H1863" s="220">
        <v>3.0049999999999999</v>
      </c>
      <c r="I1863" s="221"/>
      <c r="J1863" s="217"/>
      <c r="K1863" s="217"/>
      <c r="L1863" s="222"/>
      <c r="M1863" s="223"/>
      <c r="N1863" s="224"/>
      <c r="O1863" s="224"/>
      <c r="P1863" s="224"/>
      <c r="Q1863" s="224"/>
      <c r="R1863" s="224"/>
      <c r="S1863" s="224"/>
      <c r="T1863" s="225"/>
      <c r="AT1863" s="226" t="s">
        <v>193</v>
      </c>
      <c r="AU1863" s="226" t="s">
        <v>84</v>
      </c>
      <c r="AV1863" s="14" t="s">
        <v>84</v>
      </c>
      <c r="AW1863" s="14" t="s">
        <v>31</v>
      </c>
      <c r="AX1863" s="14" t="s">
        <v>75</v>
      </c>
      <c r="AY1863" s="226" t="s">
        <v>184</v>
      </c>
    </row>
    <row r="1864" spans="1:65" s="14" customFormat="1" ht="11.25">
      <c r="B1864" s="216"/>
      <c r="C1864" s="217"/>
      <c r="D1864" s="207" t="s">
        <v>193</v>
      </c>
      <c r="E1864" s="218" t="s">
        <v>1</v>
      </c>
      <c r="F1864" s="219" t="s">
        <v>986</v>
      </c>
      <c r="G1864" s="217"/>
      <c r="H1864" s="220">
        <v>4</v>
      </c>
      <c r="I1864" s="221"/>
      <c r="J1864" s="217"/>
      <c r="K1864" s="217"/>
      <c r="L1864" s="222"/>
      <c r="M1864" s="223"/>
      <c r="N1864" s="224"/>
      <c r="O1864" s="224"/>
      <c r="P1864" s="224"/>
      <c r="Q1864" s="224"/>
      <c r="R1864" s="224"/>
      <c r="S1864" s="224"/>
      <c r="T1864" s="225"/>
      <c r="AT1864" s="226" t="s">
        <v>193</v>
      </c>
      <c r="AU1864" s="226" t="s">
        <v>84</v>
      </c>
      <c r="AV1864" s="14" t="s">
        <v>84</v>
      </c>
      <c r="AW1864" s="14" t="s">
        <v>31</v>
      </c>
      <c r="AX1864" s="14" t="s">
        <v>75</v>
      </c>
      <c r="AY1864" s="226" t="s">
        <v>184</v>
      </c>
    </row>
    <row r="1865" spans="1:65" s="14" customFormat="1" ht="11.25">
      <c r="B1865" s="216"/>
      <c r="C1865" s="217"/>
      <c r="D1865" s="207" t="s">
        <v>193</v>
      </c>
      <c r="E1865" s="218" t="s">
        <v>1</v>
      </c>
      <c r="F1865" s="219" t="s">
        <v>987</v>
      </c>
      <c r="G1865" s="217"/>
      <c r="H1865" s="220">
        <v>4</v>
      </c>
      <c r="I1865" s="221"/>
      <c r="J1865" s="217"/>
      <c r="K1865" s="217"/>
      <c r="L1865" s="222"/>
      <c r="M1865" s="223"/>
      <c r="N1865" s="224"/>
      <c r="O1865" s="224"/>
      <c r="P1865" s="224"/>
      <c r="Q1865" s="224"/>
      <c r="R1865" s="224"/>
      <c r="S1865" s="224"/>
      <c r="T1865" s="225"/>
      <c r="AT1865" s="226" t="s">
        <v>193</v>
      </c>
      <c r="AU1865" s="226" t="s">
        <v>84</v>
      </c>
      <c r="AV1865" s="14" t="s">
        <v>84</v>
      </c>
      <c r="AW1865" s="14" t="s">
        <v>31</v>
      </c>
      <c r="AX1865" s="14" t="s">
        <v>75</v>
      </c>
      <c r="AY1865" s="226" t="s">
        <v>184</v>
      </c>
    </row>
    <row r="1866" spans="1:65" s="2" customFormat="1" ht="21.75" customHeight="1">
      <c r="A1866" s="34"/>
      <c r="B1866" s="35"/>
      <c r="C1866" s="192" t="s">
        <v>1654</v>
      </c>
      <c r="D1866" s="192" t="s">
        <v>187</v>
      </c>
      <c r="E1866" s="193" t="s">
        <v>1655</v>
      </c>
      <c r="F1866" s="194" t="s">
        <v>1656</v>
      </c>
      <c r="G1866" s="195" t="s">
        <v>122</v>
      </c>
      <c r="H1866" s="196">
        <v>67.013000000000005</v>
      </c>
      <c r="I1866" s="197"/>
      <c r="J1866" s="198">
        <f>ROUND(I1866*H1866,2)</f>
        <v>0</v>
      </c>
      <c r="K1866" s="194" t="s">
        <v>190</v>
      </c>
      <c r="L1866" s="39"/>
      <c r="M1866" s="199" t="s">
        <v>1</v>
      </c>
      <c r="N1866" s="200" t="s">
        <v>40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382</v>
      </c>
      <c r="AT1866" s="203" t="s">
        <v>187</v>
      </c>
      <c r="AU1866" s="203" t="s">
        <v>84</v>
      </c>
      <c r="AY1866" s="17" t="s">
        <v>184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82</v>
      </c>
      <c r="BK1866" s="204">
        <f>ROUND(I1866*H1866,2)</f>
        <v>0</v>
      </c>
      <c r="BL1866" s="17" t="s">
        <v>382</v>
      </c>
      <c r="BM1866" s="203" t="s">
        <v>1657</v>
      </c>
    </row>
    <row r="1867" spans="1:65" s="13" customFormat="1" ht="11.25">
      <c r="B1867" s="205"/>
      <c r="C1867" s="206"/>
      <c r="D1867" s="207" t="s">
        <v>193</v>
      </c>
      <c r="E1867" s="208" t="s">
        <v>1</v>
      </c>
      <c r="F1867" s="209" t="s">
        <v>1626</v>
      </c>
      <c r="G1867" s="206"/>
      <c r="H1867" s="208" t="s">
        <v>1</v>
      </c>
      <c r="I1867" s="210"/>
      <c r="J1867" s="206"/>
      <c r="K1867" s="206"/>
      <c r="L1867" s="211"/>
      <c r="M1867" s="212"/>
      <c r="N1867" s="213"/>
      <c r="O1867" s="213"/>
      <c r="P1867" s="213"/>
      <c r="Q1867" s="213"/>
      <c r="R1867" s="213"/>
      <c r="S1867" s="213"/>
      <c r="T1867" s="214"/>
      <c r="AT1867" s="215" t="s">
        <v>193</v>
      </c>
      <c r="AU1867" s="215" t="s">
        <v>84</v>
      </c>
      <c r="AV1867" s="13" t="s">
        <v>82</v>
      </c>
      <c r="AW1867" s="13" t="s">
        <v>31</v>
      </c>
      <c r="AX1867" s="13" t="s">
        <v>75</v>
      </c>
      <c r="AY1867" s="215" t="s">
        <v>184</v>
      </c>
    </row>
    <row r="1868" spans="1:65" s="13" customFormat="1" ht="11.25">
      <c r="B1868" s="205"/>
      <c r="C1868" s="206"/>
      <c r="D1868" s="207" t="s">
        <v>193</v>
      </c>
      <c r="E1868" s="208" t="s">
        <v>1</v>
      </c>
      <c r="F1868" s="209" t="s">
        <v>1627</v>
      </c>
      <c r="G1868" s="206"/>
      <c r="H1868" s="208" t="s">
        <v>1</v>
      </c>
      <c r="I1868" s="210"/>
      <c r="J1868" s="206"/>
      <c r="K1868" s="206"/>
      <c r="L1868" s="211"/>
      <c r="M1868" s="212"/>
      <c r="N1868" s="213"/>
      <c r="O1868" s="213"/>
      <c r="P1868" s="213"/>
      <c r="Q1868" s="213"/>
      <c r="R1868" s="213"/>
      <c r="S1868" s="213"/>
      <c r="T1868" s="214"/>
      <c r="AT1868" s="215" t="s">
        <v>193</v>
      </c>
      <c r="AU1868" s="215" t="s">
        <v>84</v>
      </c>
      <c r="AV1868" s="13" t="s">
        <v>82</v>
      </c>
      <c r="AW1868" s="13" t="s">
        <v>31</v>
      </c>
      <c r="AX1868" s="13" t="s">
        <v>75</v>
      </c>
      <c r="AY1868" s="215" t="s">
        <v>184</v>
      </c>
    </row>
    <row r="1869" spans="1:65" s="13" customFormat="1" ht="11.25">
      <c r="B1869" s="205"/>
      <c r="C1869" s="206"/>
      <c r="D1869" s="207" t="s">
        <v>193</v>
      </c>
      <c r="E1869" s="208" t="s">
        <v>1</v>
      </c>
      <c r="F1869" s="209" t="s">
        <v>195</v>
      </c>
      <c r="G1869" s="206"/>
      <c r="H1869" s="208" t="s">
        <v>1</v>
      </c>
      <c r="I1869" s="210"/>
      <c r="J1869" s="206"/>
      <c r="K1869" s="206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193</v>
      </c>
      <c r="AU1869" s="215" t="s">
        <v>84</v>
      </c>
      <c r="AV1869" s="13" t="s">
        <v>82</v>
      </c>
      <c r="AW1869" s="13" t="s">
        <v>31</v>
      </c>
      <c r="AX1869" s="13" t="s">
        <v>75</v>
      </c>
      <c r="AY1869" s="215" t="s">
        <v>184</v>
      </c>
    </row>
    <row r="1870" spans="1:65" s="14" customFormat="1" ht="11.25">
      <c r="B1870" s="216"/>
      <c r="C1870" s="217"/>
      <c r="D1870" s="207" t="s">
        <v>193</v>
      </c>
      <c r="E1870" s="218" t="s">
        <v>1</v>
      </c>
      <c r="F1870" s="219" t="s">
        <v>976</v>
      </c>
      <c r="G1870" s="217"/>
      <c r="H1870" s="220">
        <v>4.0999999999999996</v>
      </c>
      <c r="I1870" s="221"/>
      <c r="J1870" s="217"/>
      <c r="K1870" s="217"/>
      <c r="L1870" s="222"/>
      <c r="M1870" s="223"/>
      <c r="N1870" s="224"/>
      <c r="O1870" s="224"/>
      <c r="P1870" s="224"/>
      <c r="Q1870" s="224"/>
      <c r="R1870" s="224"/>
      <c r="S1870" s="224"/>
      <c r="T1870" s="225"/>
      <c r="AT1870" s="226" t="s">
        <v>193</v>
      </c>
      <c r="AU1870" s="226" t="s">
        <v>84</v>
      </c>
      <c r="AV1870" s="14" t="s">
        <v>84</v>
      </c>
      <c r="AW1870" s="14" t="s">
        <v>31</v>
      </c>
      <c r="AX1870" s="14" t="s">
        <v>75</v>
      </c>
      <c r="AY1870" s="226" t="s">
        <v>184</v>
      </c>
    </row>
    <row r="1871" spans="1:65" s="14" customFormat="1" ht="11.25">
      <c r="B1871" s="216"/>
      <c r="C1871" s="217"/>
      <c r="D1871" s="207" t="s">
        <v>193</v>
      </c>
      <c r="E1871" s="218" t="s">
        <v>1</v>
      </c>
      <c r="F1871" s="219" t="s">
        <v>977</v>
      </c>
      <c r="G1871" s="217"/>
      <c r="H1871" s="220">
        <v>4.0999999999999996</v>
      </c>
      <c r="I1871" s="221"/>
      <c r="J1871" s="217"/>
      <c r="K1871" s="217"/>
      <c r="L1871" s="222"/>
      <c r="M1871" s="223"/>
      <c r="N1871" s="224"/>
      <c r="O1871" s="224"/>
      <c r="P1871" s="224"/>
      <c r="Q1871" s="224"/>
      <c r="R1871" s="224"/>
      <c r="S1871" s="224"/>
      <c r="T1871" s="225"/>
      <c r="AT1871" s="226" t="s">
        <v>193</v>
      </c>
      <c r="AU1871" s="226" t="s">
        <v>84</v>
      </c>
      <c r="AV1871" s="14" t="s">
        <v>84</v>
      </c>
      <c r="AW1871" s="14" t="s">
        <v>31</v>
      </c>
      <c r="AX1871" s="14" t="s">
        <v>75</v>
      </c>
      <c r="AY1871" s="226" t="s">
        <v>184</v>
      </c>
    </row>
    <row r="1872" spans="1:65" s="14" customFormat="1" ht="11.25">
      <c r="B1872" s="216"/>
      <c r="C1872" s="217"/>
      <c r="D1872" s="207" t="s">
        <v>193</v>
      </c>
      <c r="E1872" s="218" t="s">
        <v>1</v>
      </c>
      <c r="F1872" s="219" t="s">
        <v>1074</v>
      </c>
      <c r="G1872" s="217"/>
      <c r="H1872" s="220">
        <v>1.905</v>
      </c>
      <c r="I1872" s="221"/>
      <c r="J1872" s="217"/>
      <c r="K1872" s="217"/>
      <c r="L1872" s="222"/>
      <c r="M1872" s="223"/>
      <c r="N1872" s="224"/>
      <c r="O1872" s="224"/>
      <c r="P1872" s="224"/>
      <c r="Q1872" s="224"/>
      <c r="R1872" s="224"/>
      <c r="S1872" s="224"/>
      <c r="T1872" s="225"/>
      <c r="AT1872" s="226" t="s">
        <v>193</v>
      </c>
      <c r="AU1872" s="226" t="s">
        <v>84</v>
      </c>
      <c r="AV1872" s="14" t="s">
        <v>84</v>
      </c>
      <c r="AW1872" s="14" t="s">
        <v>31</v>
      </c>
      <c r="AX1872" s="14" t="s">
        <v>75</v>
      </c>
      <c r="AY1872" s="226" t="s">
        <v>184</v>
      </c>
    </row>
    <row r="1873" spans="2:51" s="14" customFormat="1" ht="11.25">
      <c r="B1873" s="216"/>
      <c r="C1873" s="217"/>
      <c r="D1873" s="207" t="s">
        <v>193</v>
      </c>
      <c r="E1873" s="218" t="s">
        <v>1</v>
      </c>
      <c r="F1873" s="219" t="s">
        <v>978</v>
      </c>
      <c r="G1873" s="217"/>
      <c r="H1873" s="220">
        <v>2.67</v>
      </c>
      <c r="I1873" s="221"/>
      <c r="J1873" s="217"/>
      <c r="K1873" s="217"/>
      <c r="L1873" s="222"/>
      <c r="M1873" s="223"/>
      <c r="N1873" s="224"/>
      <c r="O1873" s="224"/>
      <c r="P1873" s="224"/>
      <c r="Q1873" s="224"/>
      <c r="R1873" s="224"/>
      <c r="S1873" s="224"/>
      <c r="T1873" s="225"/>
      <c r="AT1873" s="226" t="s">
        <v>193</v>
      </c>
      <c r="AU1873" s="226" t="s">
        <v>84</v>
      </c>
      <c r="AV1873" s="14" t="s">
        <v>84</v>
      </c>
      <c r="AW1873" s="14" t="s">
        <v>31</v>
      </c>
      <c r="AX1873" s="14" t="s">
        <v>75</v>
      </c>
      <c r="AY1873" s="226" t="s">
        <v>184</v>
      </c>
    </row>
    <row r="1874" spans="2:51" s="14" customFormat="1" ht="11.25">
      <c r="B1874" s="216"/>
      <c r="C1874" s="217"/>
      <c r="D1874" s="207" t="s">
        <v>193</v>
      </c>
      <c r="E1874" s="218" t="s">
        <v>1</v>
      </c>
      <c r="F1874" s="219" t="s">
        <v>979</v>
      </c>
      <c r="G1874" s="217"/>
      <c r="H1874" s="220">
        <v>3.7</v>
      </c>
      <c r="I1874" s="221"/>
      <c r="J1874" s="217"/>
      <c r="K1874" s="217"/>
      <c r="L1874" s="222"/>
      <c r="M1874" s="223"/>
      <c r="N1874" s="224"/>
      <c r="O1874" s="224"/>
      <c r="P1874" s="224"/>
      <c r="Q1874" s="224"/>
      <c r="R1874" s="224"/>
      <c r="S1874" s="224"/>
      <c r="T1874" s="225"/>
      <c r="AT1874" s="226" t="s">
        <v>193</v>
      </c>
      <c r="AU1874" s="226" t="s">
        <v>84</v>
      </c>
      <c r="AV1874" s="14" t="s">
        <v>84</v>
      </c>
      <c r="AW1874" s="14" t="s">
        <v>31</v>
      </c>
      <c r="AX1874" s="14" t="s">
        <v>75</v>
      </c>
      <c r="AY1874" s="226" t="s">
        <v>184</v>
      </c>
    </row>
    <row r="1875" spans="2:51" s="14" customFormat="1" ht="11.25">
      <c r="B1875" s="216"/>
      <c r="C1875" s="217"/>
      <c r="D1875" s="207" t="s">
        <v>193</v>
      </c>
      <c r="E1875" s="218" t="s">
        <v>1</v>
      </c>
      <c r="F1875" s="219" t="s">
        <v>1075</v>
      </c>
      <c r="G1875" s="217"/>
      <c r="H1875" s="220">
        <v>1.8879999999999999</v>
      </c>
      <c r="I1875" s="221"/>
      <c r="J1875" s="217"/>
      <c r="K1875" s="217"/>
      <c r="L1875" s="222"/>
      <c r="M1875" s="223"/>
      <c r="N1875" s="224"/>
      <c r="O1875" s="224"/>
      <c r="P1875" s="224"/>
      <c r="Q1875" s="224"/>
      <c r="R1875" s="224"/>
      <c r="S1875" s="224"/>
      <c r="T1875" s="225"/>
      <c r="AT1875" s="226" t="s">
        <v>193</v>
      </c>
      <c r="AU1875" s="226" t="s">
        <v>84</v>
      </c>
      <c r="AV1875" s="14" t="s">
        <v>84</v>
      </c>
      <c r="AW1875" s="14" t="s">
        <v>31</v>
      </c>
      <c r="AX1875" s="14" t="s">
        <v>75</v>
      </c>
      <c r="AY1875" s="226" t="s">
        <v>184</v>
      </c>
    </row>
    <row r="1876" spans="2:51" s="14" customFormat="1" ht="11.25">
      <c r="B1876" s="216"/>
      <c r="C1876" s="217"/>
      <c r="D1876" s="207" t="s">
        <v>193</v>
      </c>
      <c r="E1876" s="218" t="s">
        <v>1</v>
      </c>
      <c r="F1876" s="219" t="s">
        <v>1076</v>
      </c>
      <c r="G1876" s="217"/>
      <c r="H1876" s="220">
        <v>1.5</v>
      </c>
      <c r="I1876" s="221"/>
      <c r="J1876" s="217"/>
      <c r="K1876" s="217"/>
      <c r="L1876" s="222"/>
      <c r="M1876" s="223"/>
      <c r="N1876" s="224"/>
      <c r="O1876" s="224"/>
      <c r="P1876" s="224"/>
      <c r="Q1876" s="224"/>
      <c r="R1876" s="224"/>
      <c r="S1876" s="224"/>
      <c r="T1876" s="225"/>
      <c r="AT1876" s="226" t="s">
        <v>193</v>
      </c>
      <c r="AU1876" s="226" t="s">
        <v>84</v>
      </c>
      <c r="AV1876" s="14" t="s">
        <v>84</v>
      </c>
      <c r="AW1876" s="14" t="s">
        <v>31</v>
      </c>
      <c r="AX1876" s="14" t="s">
        <v>75</v>
      </c>
      <c r="AY1876" s="226" t="s">
        <v>184</v>
      </c>
    </row>
    <row r="1877" spans="2:51" s="14" customFormat="1" ht="11.25">
      <c r="B1877" s="216"/>
      <c r="C1877" s="217"/>
      <c r="D1877" s="207" t="s">
        <v>193</v>
      </c>
      <c r="E1877" s="218" t="s">
        <v>1</v>
      </c>
      <c r="F1877" s="219" t="s">
        <v>980</v>
      </c>
      <c r="G1877" s="217"/>
      <c r="H1877" s="220">
        <v>3.2</v>
      </c>
      <c r="I1877" s="221"/>
      <c r="J1877" s="217"/>
      <c r="K1877" s="217"/>
      <c r="L1877" s="222"/>
      <c r="M1877" s="223"/>
      <c r="N1877" s="224"/>
      <c r="O1877" s="224"/>
      <c r="P1877" s="224"/>
      <c r="Q1877" s="224"/>
      <c r="R1877" s="224"/>
      <c r="S1877" s="224"/>
      <c r="T1877" s="225"/>
      <c r="AT1877" s="226" t="s">
        <v>193</v>
      </c>
      <c r="AU1877" s="226" t="s">
        <v>84</v>
      </c>
      <c r="AV1877" s="14" t="s">
        <v>84</v>
      </c>
      <c r="AW1877" s="14" t="s">
        <v>31</v>
      </c>
      <c r="AX1877" s="14" t="s">
        <v>75</v>
      </c>
      <c r="AY1877" s="226" t="s">
        <v>184</v>
      </c>
    </row>
    <row r="1878" spans="2:51" s="14" customFormat="1" ht="11.25">
      <c r="B1878" s="216"/>
      <c r="C1878" s="217"/>
      <c r="D1878" s="207" t="s">
        <v>193</v>
      </c>
      <c r="E1878" s="218" t="s">
        <v>1</v>
      </c>
      <c r="F1878" s="219" t="s">
        <v>1077</v>
      </c>
      <c r="G1878" s="217"/>
      <c r="H1878" s="220">
        <v>1.8879999999999999</v>
      </c>
      <c r="I1878" s="221"/>
      <c r="J1878" s="217"/>
      <c r="K1878" s="217"/>
      <c r="L1878" s="222"/>
      <c r="M1878" s="223"/>
      <c r="N1878" s="224"/>
      <c r="O1878" s="224"/>
      <c r="P1878" s="224"/>
      <c r="Q1878" s="224"/>
      <c r="R1878" s="224"/>
      <c r="S1878" s="224"/>
      <c r="T1878" s="225"/>
      <c r="AT1878" s="226" t="s">
        <v>193</v>
      </c>
      <c r="AU1878" s="226" t="s">
        <v>84</v>
      </c>
      <c r="AV1878" s="14" t="s">
        <v>84</v>
      </c>
      <c r="AW1878" s="14" t="s">
        <v>31</v>
      </c>
      <c r="AX1878" s="14" t="s">
        <v>75</v>
      </c>
      <c r="AY1878" s="226" t="s">
        <v>184</v>
      </c>
    </row>
    <row r="1879" spans="2:51" s="14" customFormat="1" ht="11.25">
      <c r="B1879" s="216"/>
      <c r="C1879" s="217"/>
      <c r="D1879" s="207" t="s">
        <v>193</v>
      </c>
      <c r="E1879" s="218" t="s">
        <v>1</v>
      </c>
      <c r="F1879" s="219" t="s">
        <v>1078</v>
      </c>
      <c r="G1879" s="217"/>
      <c r="H1879" s="220">
        <v>1.5</v>
      </c>
      <c r="I1879" s="221"/>
      <c r="J1879" s="217"/>
      <c r="K1879" s="217"/>
      <c r="L1879" s="222"/>
      <c r="M1879" s="223"/>
      <c r="N1879" s="224"/>
      <c r="O1879" s="224"/>
      <c r="P1879" s="224"/>
      <c r="Q1879" s="224"/>
      <c r="R1879" s="224"/>
      <c r="S1879" s="224"/>
      <c r="T1879" s="225"/>
      <c r="AT1879" s="226" t="s">
        <v>193</v>
      </c>
      <c r="AU1879" s="226" t="s">
        <v>84</v>
      </c>
      <c r="AV1879" s="14" t="s">
        <v>84</v>
      </c>
      <c r="AW1879" s="14" t="s">
        <v>31</v>
      </c>
      <c r="AX1879" s="14" t="s">
        <v>75</v>
      </c>
      <c r="AY1879" s="226" t="s">
        <v>184</v>
      </c>
    </row>
    <row r="1880" spans="2:51" s="14" customFormat="1" ht="11.25">
      <c r="B1880" s="216"/>
      <c r="C1880" s="217"/>
      <c r="D1880" s="207" t="s">
        <v>193</v>
      </c>
      <c r="E1880" s="218" t="s">
        <v>1</v>
      </c>
      <c r="F1880" s="219" t="s">
        <v>981</v>
      </c>
      <c r="G1880" s="217"/>
      <c r="H1880" s="220">
        <v>4</v>
      </c>
      <c r="I1880" s="221"/>
      <c r="J1880" s="217"/>
      <c r="K1880" s="217"/>
      <c r="L1880" s="222"/>
      <c r="M1880" s="223"/>
      <c r="N1880" s="224"/>
      <c r="O1880" s="224"/>
      <c r="P1880" s="224"/>
      <c r="Q1880" s="224"/>
      <c r="R1880" s="224"/>
      <c r="S1880" s="224"/>
      <c r="T1880" s="225"/>
      <c r="AT1880" s="226" t="s">
        <v>193</v>
      </c>
      <c r="AU1880" s="226" t="s">
        <v>84</v>
      </c>
      <c r="AV1880" s="14" t="s">
        <v>84</v>
      </c>
      <c r="AW1880" s="14" t="s">
        <v>31</v>
      </c>
      <c r="AX1880" s="14" t="s">
        <v>75</v>
      </c>
      <c r="AY1880" s="226" t="s">
        <v>184</v>
      </c>
    </row>
    <row r="1881" spans="2:51" s="14" customFormat="1" ht="11.25">
      <c r="B1881" s="216"/>
      <c r="C1881" s="217"/>
      <c r="D1881" s="207" t="s">
        <v>193</v>
      </c>
      <c r="E1881" s="218" t="s">
        <v>1</v>
      </c>
      <c r="F1881" s="219" t="s">
        <v>1079</v>
      </c>
      <c r="G1881" s="217"/>
      <c r="H1881" s="220">
        <v>2.7879999999999998</v>
      </c>
      <c r="I1881" s="221"/>
      <c r="J1881" s="217"/>
      <c r="K1881" s="217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193</v>
      </c>
      <c r="AU1881" s="226" t="s">
        <v>84</v>
      </c>
      <c r="AV1881" s="14" t="s">
        <v>84</v>
      </c>
      <c r="AW1881" s="14" t="s">
        <v>31</v>
      </c>
      <c r="AX1881" s="14" t="s">
        <v>75</v>
      </c>
      <c r="AY1881" s="226" t="s">
        <v>184</v>
      </c>
    </row>
    <row r="1882" spans="2:51" s="14" customFormat="1" ht="11.25">
      <c r="B1882" s="216"/>
      <c r="C1882" s="217"/>
      <c r="D1882" s="207" t="s">
        <v>193</v>
      </c>
      <c r="E1882" s="218" t="s">
        <v>1</v>
      </c>
      <c r="F1882" s="219" t="s">
        <v>1080</v>
      </c>
      <c r="G1882" s="217"/>
      <c r="H1882" s="220">
        <v>1.7</v>
      </c>
      <c r="I1882" s="221"/>
      <c r="J1882" s="217"/>
      <c r="K1882" s="217"/>
      <c r="L1882" s="222"/>
      <c r="M1882" s="223"/>
      <c r="N1882" s="224"/>
      <c r="O1882" s="224"/>
      <c r="P1882" s="224"/>
      <c r="Q1882" s="224"/>
      <c r="R1882" s="224"/>
      <c r="S1882" s="224"/>
      <c r="T1882" s="225"/>
      <c r="AT1882" s="226" t="s">
        <v>193</v>
      </c>
      <c r="AU1882" s="226" t="s">
        <v>84</v>
      </c>
      <c r="AV1882" s="14" t="s">
        <v>84</v>
      </c>
      <c r="AW1882" s="14" t="s">
        <v>31</v>
      </c>
      <c r="AX1882" s="14" t="s">
        <v>75</v>
      </c>
      <c r="AY1882" s="226" t="s">
        <v>184</v>
      </c>
    </row>
    <row r="1883" spans="2:51" s="14" customFormat="1" ht="11.25">
      <c r="B1883" s="216"/>
      <c r="C1883" s="217"/>
      <c r="D1883" s="207" t="s">
        <v>193</v>
      </c>
      <c r="E1883" s="218" t="s">
        <v>1</v>
      </c>
      <c r="F1883" s="219" t="s">
        <v>982</v>
      </c>
      <c r="G1883" s="217"/>
      <c r="H1883" s="220">
        <v>4</v>
      </c>
      <c r="I1883" s="221"/>
      <c r="J1883" s="217"/>
      <c r="K1883" s="217"/>
      <c r="L1883" s="222"/>
      <c r="M1883" s="223"/>
      <c r="N1883" s="224"/>
      <c r="O1883" s="224"/>
      <c r="P1883" s="224"/>
      <c r="Q1883" s="224"/>
      <c r="R1883" s="224"/>
      <c r="S1883" s="224"/>
      <c r="T1883" s="225"/>
      <c r="AT1883" s="226" t="s">
        <v>193</v>
      </c>
      <c r="AU1883" s="226" t="s">
        <v>84</v>
      </c>
      <c r="AV1883" s="14" t="s">
        <v>84</v>
      </c>
      <c r="AW1883" s="14" t="s">
        <v>31</v>
      </c>
      <c r="AX1883" s="14" t="s">
        <v>75</v>
      </c>
      <c r="AY1883" s="226" t="s">
        <v>184</v>
      </c>
    </row>
    <row r="1884" spans="2:51" s="14" customFormat="1" ht="11.25">
      <c r="B1884" s="216"/>
      <c r="C1884" s="217"/>
      <c r="D1884" s="207" t="s">
        <v>193</v>
      </c>
      <c r="E1884" s="218" t="s">
        <v>1</v>
      </c>
      <c r="F1884" s="219" t="s">
        <v>1085</v>
      </c>
      <c r="G1884" s="217"/>
      <c r="H1884" s="220">
        <v>2.7879999999999998</v>
      </c>
      <c r="I1884" s="221"/>
      <c r="J1884" s="217"/>
      <c r="K1884" s="217"/>
      <c r="L1884" s="222"/>
      <c r="M1884" s="223"/>
      <c r="N1884" s="224"/>
      <c r="O1884" s="224"/>
      <c r="P1884" s="224"/>
      <c r="Q1884" s="224"/>
      <c r="R1884" s="224"/>
      <c r="S1884" s="224"/>
      <c r="T1884" s="225"/>
      <c r="AT1884" s="226" t="s">
        <v>193</v>
      </c>
      <c r="AU1884" s="226" t="s">
        <v>84</v>
      </c>
      <c r="AV1884" s="14" t="s">
        <v>84</v>
      </c>
      <c r="AW1884" s="14" t="s">
        <v>31</v>
      </c>
      <c r="AX1884" s="14" t="s">
        <v>75</v>
      </c>
      <c r="AY1884" s="226" t="s">
        <v>184</v>
      </c>
    </row>
    <row r="1885" spans="2:51" s="14" customFormat="1" ht="11.25">
      <c r="B1885" s="216"/>
      <c r="C1885" s="217"/>
      <c r="D1885" s="207" t="s">
        <v>193</v>
      </c>
      <c r="E1885" s="218" t="s">
        <v>1</v>
      </c>
      <c r="F1885" s="219" t="s">
        <v>1086</v>
      </c>
      <c r="G1885" s="217"/>
      <c r="H1885" s="220">
        <v>1.7</v>
      </c>
      <c r="I1885" s="221"/>
      <c r="J1885" s="217"/>
      <c r="K1885" s="217"/>
      <c r="L1885" s="222"/>
      <c r="M1885" s="223"/>
      <c r="N1885" s="224"/>
      <c r="O1885" s="224"/>
      <c r="P1885" s="224"/>
      <c r="Q1885" s="224"/>
      <c r="R1885" s="224"/>
      <c r="S1885" s="224"/>
      <c r="T1885" s="225"/>
      <c r="AT1885" s="226" t="s">
        <v>193</v>
      </c>
      <c r="AU1885" s="226" t="s">
        <v>84</v>
      </c>
      <c r="AV1885" s="14" t="s">
        <v>84</v>
      </c>
      <c r="AW1885" s="14" t="s">
        <v>31</v>
      </c>
      <c r="AX1885" s="14" t="s">
        <v>75</v>
      </c>
      <c r="AY1885" s="226" t="s">
        <v>184</v>
      </c>
    </row>
    <row r="1886" spans="2:51" s="14" customFormat="1" ht="11.25">
      <c r="B1886" s="216"/>
      <c r="C1886" s="217"/>
      <c r="D1886" s="207" t="s">
        <v>193</v>
      </c>
      <c r="E1886" s="218" t="s">
        <v>1</v>
      </c>
      <c r="F1886" s="219" t="s">
        <v>983</v>
      </c>
      <c r="G1886" s="217"/>
      <c r="H1886" s="220">
        <v>3.2879999999999998</v>
      </c>
      <c r="I1886" s="221"/>
      <c r="J1886" s="217"/>
      <c r="K1886" s="217"/>
      <c r="L1886" s="222"/>
      <c r="M1886" s="223"/>
      <c r="N1886" s="224"/>
      <c r="O1886" s="224"/>
      <c r="P1886" s="224"/>
      <c r="Q1886" s="224"/>
      <c r="R1886" s="224"/>
      <c r="S1886" s="224"/>
      <c r="T1886" s="225"/>
      <c r="AT1886" s="226" t="s">
        <v>193</v>
      </c>
      <c r="AU1886" s="226" t="s">
        <v>84</v>
      </c>
      <c r="AV1886" s="14" t="s">
        <v>84</v>
      </c>
      <c r="AW1886" s="14" t="s">
        <v>31</v>
      </c>
      <c r="AX1886" s="14" t="s">
        <v>75</v>
      </c>
      <c r="AY1886" s="226" t="s">
        <v>184</v>
      </c>
    </row>
    <row r="1887" spans="2:51" s="14" customFormat="1" ht="11.25">
      <c r="B1887" s="216"/>
      <c r="C1887" s="217"/>
      <c r="D1887" s="207" t="s">
        <v>193</v>
      </c>
      <c r="E1887" s="218" t="s">
        <v>1</v>
      </c>
      <c r="F1887" s="219" t="s">
        <v>1087</v>
      </c>
      <c r="G1887" s="217"/>
      <c r="H1887" s="220">
        <v>1.8879999999999999</v>
      </c>
      <c r="I1887" s="221"/>
      <c r="J1887" s="217"/>
      <c r="K1887" s="217"/>
      <c r="L1887" s="222"/>
      <c r="M1887" s="223"/>
      <c r="N1887" s="224"/>
      <c r="O1887" s="224"/>
      <c r="P1887" s="224"/>
      <c r="Q1887" s="224"/>
      <c r="R1887" s="224"/>
      <c r="S1887" s="224"/>
      <c r="T1887" s="225"/>
      <c r="AT1887" s="226" t="s">
        <v>193</v>
      </c>
      <c r="AU1887" s="226" t="s">
        <v>84</v>
      </c>
      <c r="AV1887" s="14" t="s">
        <v>84</v>
      </c>
      <c r="AW1887" s="14" t="s">
        <v>31</v>
      </c>
      <c r="AX1887" s="14" t="s">
        <v>75</v>
      </c>
      <c r="AY1887" s="226" t="s">
        <v>184</v>
      </c>
    </row>
    <row r="1888" spans="2:51" s="14" customFormat="1" ht="11.25">
      <c r="B1888" s="216"/>
      <c r="C1888" s="217"/>
      <c r="D1888" s="207" t="s">
        <v>193</v>
      </c>
      <c r="E1888" s="218" t="s">
        <v>1</v>
      </c>
      <c r="F1888" s="219" t="s">
        <v>1088</v>
      </c>
      <c r="G1888" s="217"/>
      <c r="H1888" s="220">
        <v>1.5</v>
      </c>
      <c r="I1888" s="221"/>
      <c r="J1888" s="217"/>
      <c r="K1888" s="217"/>
      <c r="L1888" s="222"/>
      <c r="M1888" s="223"/>
      <c r="N1888" s="224"/>
      <c r="O1888" s="224"/>
      <c r="P1888" s="224"/>
      <c r="Q1888" s="224"/>
      <c r="R1888" s="224"/>
      <c r="S1888" s="224"/>
      <c r="T1888" s="225"/>
      <c r="AT1888" s="226" t="s">
        <v>193</v>
      </c>
      <c r="AU1888" s="226" t="s">
        <v>84</v>
      </c>
      <c r="AV1888" s="14" t="s">
        <v>84</v>
      </c>
      <c r="AW1888" s="14" t="s">
        <v>31</v>
      </c>
      <c r="AX1888" s="14" t="s">
        <v>75</v>
      </c>
      <c r="AY1888" s="226" t="s">
        <v>184</v>
      </c>
    </row>
    <row r="1889" spans="1:65" s="14" customFormat="1" ht="11.25">
      <c r="B1889" s="216"/>
      <c r="C1889" s="217"/>
      <c r="D1889" s="207" t="s">
        <v>193</v>
      </c>
      <c r="E1889" s="218" t="s">
        <v>1</v>
      </c>
      <c r="F1889" s="219" t="s">
        <v>984</v>
      </c>
      <c r="G1889" s="217"/>
      <c r="H1889" s="220">
        <v>3.6</v>
      </c>
      <c r="I1889" s="221"/>
      <c r="J1889" s="217"/>
      <c r="K1889" s="217"/>
      <c r="L1889" s="222"/>
      <c r="M1889" s="223"/>
      <c r="N1889" s="224"/>
      <c r="O1889" s="224"/>
      <c r="P1889" s="224"/>
      <c r="Q1889" s="224"/>
      <c r="R1889" s="224"/>
      <c r="S1889" s="224"/>
      <c r="T1889" s="225"/>
      <c r="AT1889" s="226" t="s">
        <v>193</v>
      </c>
      <c r="AU1889" s="226" t="s">
        <v>84</v>
      </c>
      <c r="AV1889" s="14" t="s">
        <v>84</v>
      </c>
      <c r="AW1889" s="14" t="s">
        <v>31</v>
      </c>
      <c r="AX1889" s="14" t="s">
        <v>75</v>
      </c>
      <c r="AY1889" s="226" t="s">
        <v>184</v>
      </c>
    </row>
    <row r="1890" spans="1:65" s="14" customFormat="1" ht="11.25">
      <c r="B1890" s="216"/>
      <c r="C1890" s="217"/>
      <c r="D1890" s="207" t="s">
        <v>193</v>
      </c>
      <c r="E1890" s="218" t="s">
        <v>1</v>
      </c>
      <c r="F1890" s="219" t="s">
        <v>1089</v>
      </c>
      <c r="G1890" s="217"/>
      <c r="H1890" s="220">
        <v>2.3050000000000002</v>
      </c>
      <c r="I1890" s="221"/>
      <c r="J1890" s="217"/>
      <c r="K1890" s="217"/>
      <c r="L1890" s="222"/>
      <c r="M1890" s="223"/>
      <c r="N1890" s="224"/>
      <c r="O1890" s="224"/>
      <c r="P1890" s="224"/>
      <c r="Q1890" s="224"/>
      <c r="R1890" s="224"/>
      <c r="S1890" s="224"/>
      <c r="T1890" s="225"/>
      <c r="AT1890" s="226" t="s">
        <v>193</v>
      </c>
      <c r="AU1890" s="226" t="s">
        <v>84</v>
      </c>
      <c r="AV1890" s="14" t="s">
        <v>84</v>
      </c>
      <c r="AW1890" s="14" t="s">
        <v>31</v>
      </c>
      <c r="AX1890" s="14" t="s">
        <v>75</v>
      </c>
      <c r="AY1890" s="226" t="s">
        <v>184</v>
      </c>
    </row>
    <row r="1891" spans="1:65" s="14" customFormat="1" ht="11.25">
      <c r="B1891" s="216"/>
      <c r="C1891" s="217"/>
      <c r="D1891" s="207" t="s">
        <v>193</v>
      </c>
      <c r="E1891" s="218" t="s">
        <v>1</v>
      </c>
      <c r="F1891" s="219" t="s">
        <v>985</v>
      </c>
      <c r="G1891" s="217"/>
      <c r="H1891" s="220">
        <v>3.0049999999999999</v>
      </c>
      <c r="I1891" s="221"/>
      <c r="J1891" s="217"/>
      <c r="K1891" s="217"/>
      <c r="L1891" s="222"/>
      <c r="M1891" s="223"/>
      <c r="N1891" s="224"/>
      <c r="O1891" s="224"/>
      <c r="P1891" s="224"/>
      <c r="Q1891" s="224"/>
      <c r="R1891" s="224"/>
      <c r="S1891" s="224"/>
      <c r="T1891" s="225"/>
      <c r="AT1891" s="226" t="s">
        <v>193</v>
      </c>
      <c r="AU1891" s="226" t="s">
        <v>84</v>
      </c>
      <c r="AV1891" s="14" t="s">
        <v>84</v>
      </c>
      <c r="AW1891" s="14" t="s">
        <v>31</v>
      </c>
      <c r="AX1891" s="14" t="s">
        <v>75</v>
      </c>
      <c r="AY1891" s="226" t="s">
        <v>184</v>
      </c>
    </row>
    <row r="1892" spans="1:65" s="14" customFormat="1" ht="11.25">
      <c r="B1892" s="216"/>
      <c r="C1892" s="217"/>
      <c r="D1892" s="207" t="s">
        <v>193</v>
      </c>
      <c r="E1892" s="218" t="s">
        <v>1</v>
      </c>
      <c r="F1892" s="219" t="s">
        <v>986</v>
      </c>
      <c r="G1892" s="217"/>
      <c r="H1892" s="220">
        <v>4</v>
      </c>
      <c r="I1892" s="221"/>
      <c r="J1892" s="217"/>
      <c r="K1892" s="217"/>
      <c r="L1892" s="222"/>
      <c r="M1892" s="223"/>
      <c r="N1892" s="224"/>
      <c r="O1892" s="224"/>
      <c r="P1892" s="224"/>
      <c r="Q1892" s="224"/>
      <c r="R1892" s="224"/>
      <c r="S1892" s="224"/>
      <c r="T1892" s="225"/>
      <c r="AT1892" s="226" t="s">
        <v>193</v>
      </c>
      <c r="AU1892" s="226" t="s">
        <v>84</v>
      </c>
      <c r="AV1892" s="14" t="s">
        <v>84</v>
      </c>
      <c r="AW1892" s="14" t="s">
        <v>31</v>
      </c>
      <c r="AX1892" s="14" t="s">
        <v>75</v>
      </c>
      <c r="AY1892" s="226" t="s">
        <v>184</v>
      </c>
    </row>
    <row r="1893" spans="1:65" s="14" customFormat="1" ht="11.25">
      <c r="B1893" s="216"/>
      <c r="C1893" s="217"/>
      <c r="D1893" s="207" t="s">
        <v>193</v>
      </c>
      <c r="E1893" s="218" t="s">
        <v>1</v>
      </c>
      <c r="F1893" s="219" t="s">
        <v>987</v>
      </c>
      <c r="G1893" s="217"/>
      <c r="H1893" s="220">
        <v>4</v>
      </c>
      <c r="I1893" s="221"/>
      <c r="J1893" s="217"/>
      <c r="K1893" s="217"/>
      <c r="L1893" s="222"/>
      <c r="M1893" s="223"/>
      <c r="N1893" s="224"/>
      <c r="O1893" s="224"/>
      <c r="P1893" s="224"/>
      <c r="Q1893" s="224"/>
      <c r="R1893" s="224"/>
      <c r="S1893" s="224"/>
      <c r="T1893" s="225"/>
      <c r="AT1893" s="226" t="s">
        <v>193</v>
      </c>
      <c r="AU1893" s="226" t="s">
        <v>84</v>
      </c>
      <c r="AV1893" s="14" t="s">
        <v>84</v>
      </c>
      <c r="AW1893" s="14" t="s">
        <v>31</v>
      </c>
      <c r="AX1893" s="14" t="s">
        <v>75</v>
      </c>
      <c r="AY1893" s="226" t="s">
        <v>184</v>
      </c>
    </row>
    <row r="1894" spans="1:65" s="2" customFormat="1" ht="16.5" customHeight="1">
      <c r="A1894" s="34"/>
      <c r="B1894" s="35"/>
      <c r="C1894" s="192" t="s">
        <v>1658</v>
      </c>
      <c r="D1894" s="192" t="s">
        <v>187</v>
      </c>
      <c r="E1894" s="193" t="s">
        <v>1659</v>
      </c>
      <c r="F1894" s="194" t="s">
        <v>1660</v>
      </c>
      <c r="G1894" s="195" t="s">
        <v>122</v>
      </c>
      <c r="H1894" s="196">
        <v>125.133</v>
      </c>
      <c r="I1894" s="197"/>
      <c r="J1894" s="198">
        <f>ROUND(I1894*H1894,2)</f>
        <v>0</v>
      </c>
      <c r="K1894" s="194" t="s">
        <v>190</v>
      </c>
      <c r="L1894" s="39"/>
      <c r="M1894" s="199" t="s">
        <v>1</v>
      </c>
      <c r="N1894" s="200" t="s">
        <v>40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382</v>
      </c>
      <c r="AT1894" s="203" t="s">
        <v>187</v>
      </c>
      <c r="AU1894" s="203" t="s">
        <v>84</v>
      </c>
      <c r="AY1894" s="17" t="s">
        <v>184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82</v>
      </c>
      <c r="BK1894" s="204">
        <f>ROUND(I1894*H1894,2)</f>
        <v>0</v>
      </c>
      <c r="BL1894" s="17" t="s">
        <v>382</v>
      </c>
      <c r="BM1894" s="203" t="s">
        <v>1661</v>
      </c>
    </row>
    <row r="1895" spans="1:65" s="13" customFormat="1" ht="11.25">
      <c r="B1895" s="205"/>
      <c r="C1895" s="206"/>
      <c r="D1895" s="207" t="s">
        <v>193</v>
      </c>
      <c r="E1895" s="208" t="s">
        <v>1</v>
      </c>
      <c r="F1895" s="209" t="s">
        <v>1662</v>
      </c>
      <c r="G1895" s="206"/>
      <c r="H1895" s="208" t="s">
        <v>1</v>
      </c>
      <c r="I1895" s="210"/>
      <c r="J1895" s="206"/>
      <c r="K1895" s="206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193</v>
      </c>
      <c r="AU1895" s="215" t="s">
        <v>84</v>
      </c>
      <c r="AV1895" s="13" t="s">
        <v>82</v>
      </c>
      <c r="AW1895" s="13" t="s">
        <v>31</v>
      </c>
      <c r="AX1895" s="13" t="s">
        <v>75</v>
      </c>
      <c r="AY1895" s="215" t="s">
        <v>184</v>
      </c>
    </row>
    <row r="1896" spans="1:65" s="14" customFormat="1" ht="11.25">
      <c r="B1896" s="216"/>
      <c r="C1896" s="217"/>
      <c r="D1896" s="207" t="s">
        <v>193</v>
      </c>
      <c r="E1896" s="218" t="s">
        <v>1</v>
      </c>
      <c r="F1896" s="219" t="s">
        <v>1663</v>
      </c>
      <c r="G1896" s="217"/>
      <c r="H1896" s="220">
        <v>53.22</v>
      </c>
      <c r="I1896" s="221"/>
      <c r="J1896" s="217"/>
      <c r="K1896" s="217"/>
      <c r="L1896" s="222"/>
      <c r="M1896" s="223"/>
      <c r="N1896" s="224"/>
      <c r="O1896" s="224"/>
      <c r="P1896" s="224"/>
      <c r="Q1896" s="224"/>
      <c r="R1896" s="224"/>
      <c r="S1896" s="224"/>
      <c r="T1896" s="225"/>
      <c r="AT1896" s="226" t="s">
        <v>193</v>
      </c>
      <c r="AU1896" s="226" t="s">
        <v>84</v>
      </c>
      <c r="AV1896" s="14" t="s">
        <v>84</v>
      </c>
      <c r="AW1896" s="14" t="s">
        <v>31</v>
      </c>
      <c r="AX1896" s="14" t="s">
        <v>75</v>
      </c>
      <c r="AY1896" s="226" t="s">
        <v>184</v>
      </c>
    </row>
    <row r="1897" spans="1:65" s="14" customFormat="1" ht="11.25">
      <c r="B1897" s="216"/>
      <c r="C1897" s="217"/>
      <c r="D1897" s="207" t="s">
        <v>193</v>
      </c>
      <c r="E1897" s="218" t="s">
        <v>1</v>
      </c>
      <c r="F1897" s="219" t="s">
        <v>1664</v>
      </c>
      <c r="G1897" s="217"/>
      <c r="H1897" s="220">
        <v>4.9000000000000004</v>
      </c>
      <c r="I1897" s="221"/>
      <c r="J1897" s="217"/>
      <c r="K1897" s="217"/>
      <c r="L1897" s="222"/>
      <c r="M1897" s="223"/>
      <c r="N1897" s="224"/>
      <c r="O1897" s="224"/>
      <c r="P1897" s="224"/>
      <c r="Q1897" s="224"/>
      <c r="R1897" s="224"/>
      <c r="S1897" s="224"/>
      <c r="T1897" s="225"/>
      <c r="AT1897" s="226" t="s">
        <v>193</v>
      </c>
      <c r="AU1897" s="226" t="s">
        <v>84</v>
      </c>
      <c r="AV1897" s="14" t="s">
        <v>84</v>
      </c>
      <c r="AW1897" s="14" t="s">
        <v>31</v>
      </c>
      <c r="AX1897" s="14" t="s">
        <v>75</v>
      </c>
      <c r="AY1897" s="226" t="s">
        <v>184</v>
      </c>
    </row>
    <row r="1898" spans="1:65" s="14" customFormat="1" ht="11.25">
      <c r="B1898" s="216"/>
      <c r="C1898" s="217"/>
      <c r="D1898" s="207" t="s">
        <v>193</v>
      </c>
      <c r="E1898" s="218" t="s">
        <v>1</v>
      </c>
      <c r="F1898" s="219" t="s">
        <v>1665</v>
      </c>
      <c r="G1898" s="217"/>
      <c r="H1898" s="220">
        <v>67.013000000000005</v>
      </c>
      <c r="I1898" s="221"/>
      <c r="J1898" s="217"/>
      <c r="K1898" s="217"/>
      <c r="L1898" s="222"/>
      <c r="M1898" s="223"/>
      <c r="N1898" s="224"/>
      <c r="O1898" s="224"/>
      <c r="P1898" s="224"/>
      <c r="Q1898" s="224"/>
      <c r="R1898" s="224"/>
      <c r="S1898" s="224"/>
      <c r="T1898" s="225"/>
      <c r="AT1898" s="226" t="s">
        <v>193</v>
      </c>
      <c r="AU1898" s="226" t="s">
        <v>84</v>
      </c>
      <c r="AV1898" s="14" t="s">
        <v>84</v>
      </c>
      <c r="AW1898" s="14" t="s">
        <v>31</v>
      </c>
      <c r="AX1898" s="14" t="s">
        <v>75</v>
      </c>
      <c r="AY1898" s="226" t="s">
        <v>184</v>
      </c>
    </row>
    <row r="1899" spans="1:65" s="2" customFormat="1" ht="16.5" customHeight="1">
      <c r="A1899" s="34"/>
      <c r="B1899" s="35"/>
      <c r="C1899" s="192" t="s">
        <v>1666</v>
      </c>
      <c r="D1899" s="192" t="s">
        <v>187</v>
      </c>
      <c r="E1899" s="193" t="s">
        <v>1667</v>
      </c>
      <c r="F1899" s="194" t="s">
        <v>1668</v>
      </c>
      <c r="G1899" s="195" t="s">
        <v>122</v>
      </c>
      <c r="H1899" s="196">
        <v>125.133</v>
      </c>
      <c r="I1899" s="197"/>
      <c r="J1899" s="198">
        <f>ROUND(I1899*H1899,2)</f>
        <v>0</v>
      </c>
      <c r="K1899" s="194" t="s">
        <v>190</v>
      </c>
      <c r="L1899" s="39"/>
      <c r="M1899" s="199" t="s">
        <v>1</v>
      </c>
      <c r="N1899" s="200" t="s">
        <v>40</v>
      </c>
      <c r="O1899" s="71"/>
      <c r="P1899" s="201">
        <f>O1899*H1899</f>
        <v>0</v>
      </c>
      <c r="Q1899" s="201">
        <v>2.9999999999999997E-4</v>
      </c>
      <c r="R1899" s="201">
        <f>Q1899*H1899</f>
        <v>3.7539899999999994E-2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382</v>
      </c>
      <c r="AT1899" s="203" t="s">
        <v>187</v>
      </c>
      <c r="AU1899" s="203" t="s">
        <v>84</v>
      </c>
      <c r="AY1899" s="17" t="s">
        <v>184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82</v>
      </c>
      <c r="BK1899" s="204">
        <f>ROUND(I1899*H1899,2)</f>
        <v>0</v>
      </c>
      <c r="BL1899" s="17" t="s">
        <v>382</v>
      </c>
      <c r="BM1899" s="203" t="s">
        <v>1669</v>
      </c>
    </row>
    <row r="1900" spans="1:65" s="13" customFormat="1" ht="11.25">
      <c r="B1900" s="205"/>
      <c r="C1900" s="206"/>
      <c r="D1900" s="207" t="s">
        <v>193</v>
      </c>
      <c r="E1900" s="208" t="s">
        <v>1</v>
      </c>
      <c r="F1900" s="209" t="s">
        <v>1662</v>
      </c>
      <c r="G1900" s="206"/>
      <c r="H1900" s="208" t="s">
        <v>1</v>
      </c>
      <c r="I1900" s="210"/>
      <c r="J1900" s="206"/>
      <c r="K1900" s="206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193</v>
      </c>
      <c r="AU1900" s="215" t="s">
        <v>84</v>
      </c>
      <c r="AV1900" s="13" t="s">
        <v>82</v>
      </c>
      <c r="AW1900" s="13" t="s">
        <v>31</v>
      </c>
      <c r="AX1900" s="13" t="s">
        <v>75</v>
      </c>
      <c r="AY1900" s="215" t="s">
        <v>184</v>
      </c>
    </row>
    <row r="1901" spans="1:65" s="14" customFormat="1" ht="11.25">
      <c r="B1901" s="216"/>
      <c r="C1901" s="217"/>
      <c r="D1901" s="207" t="s">
        <v>193</v>
      </c>
      <c r="E1901" s="218" t="s">
        <v>1</v>
      </c>
      <c r="F1901" s="219" t="s">
        <v>1663</v>
      </c>
      <c r="G1901" s="217"/>
      <c r="H1901" s="220">
        <v>53.22</v>
      </c>
      <c r="I1901" s="221"/>
      <c r="J1901" s="217"/>
      <c r="K1901" s="217"/>
      <c r="L1901" s="222"/>
      <c r="M1901" s="223"/>
      <c r="N1901" s="224"/>
      <c r="O1901" s="224"/>
      <c r="P1901" s="224"/>
      <c r="Q1901" s="224"/>
      <c r="R1901" s="224"/>
      <c r="S1901" s="224"/>
      <c r="T1901" s="225"/>
      <c r="AT1901" s="226" t="s">
        <v>193</v>
      </c>
      <c r="AU1901" s="226" t="s">
        <v>84</v>
      </c>
      <c r="AV1901" s="14" t="s">
        <v>84</v>
      </c>
      <c r="AW1901" s="14" t="s">
        <v>31</v>
      </c>
      <c r="AX1901" s="14" t="s">
        <v>75</v>
      </c>
      <c r="AY1901" s="226" t="s">
        <v>184</v>
      </c>
    </row>
    <row r="1902" spans="1:65" s="14" customFormat="1" ht="11.25">
      <c r="B1902" s="216"/>
      <c r="C1902" s="217"/>
      <c r="D1902" s="207" t="s">
        <v>193</v>
      </c>
      <c r="E1902" s="218" t="s">
        <v>1</v>
      </c>
      <c r="F1902" s="219" t="s">
        <v>1664</v>
      </c>
      <c r="G1902" s="217"/>
      <c r="H1902" s="220">
        <v>4.9000000000000004</v>
      </c>
      <c r="I1902" s="221"/>
      <c r="J1902" s="217"/>
      <c r="K1902" s="217"/>
      <c r="L1902" s="222"/>
      <c r="M1902" s="223"/>
      <c r="N1902" s="224"/>
      <c r="O1902" s="224"/>
      <c r="P1902" s="224"/>
      <c r="Q1902" s="224"/>
      <c r="R1902" s="224"/>
      <c r="S1902" s="224"/>
      <c r="T1902" s="225"/>
      <c r="AT1902" s="226" t="s">
        <v>193</v>
      </c>
      <c r="AU1902" s="226" t="s">
        <v>84</v>
      </c>
      <c r="AV1902" s="14" t="s">
        <v>84</v>
      </c>
      <c r="AW1902" s="14" t="s">
        <v>31</v>
      </c>
      <c r="AX1902" s="14" t="s">
        <v>75</v>
      </c>
      <c r="AY1902" s="226" t="s">
        <v>184</v>
      </c>
    </row>
    <row r="1903" spans="1:65" s="14" customFormat="1" ht="11.25">
      <c r="B1903" s="216"/>
      <c r="C1903" s="217"/>
      <c r="D1903" s="207" t="s">
        <v>193</v>
      </c>
      <c r="E1903" s="218" t="s">
        <v>1</v>
      </c>
      <c r="F1903" s="219" t="s">
        <v>1665</v>
      </c>
      <c r="G1903" s="217"/>
      <c r="H1903" s="220">
        <v>67.013000000000005</v>
      </c>
      <c r="I1903" s="221"/>
      <c r="J1903" s="217"/>
      <c r="K1903" s="217"/>
      <c r="L1903" s="222"/>
      <c r="M1903" s="223"/>
      <c r="N1903" s="224"/>
      <c r="O1903" s="224"/>
      <c r="P1903" s="224"/>
      <c r="Q1903" s="224"/>
      <c r="R1903" s="224"/>
      <c r="S1903" s="224"/>
      <c r="T1903" s="225"/>
      <c r="AT1903" s="226" t="s">
        <v>193</v>
      </c>
      <c r="AU1903" s="226" t="s">
        <v>84</v>
      </c>
      <c r="AV1903" s="14" t="s">
        <v>84</v>
      </c>
      <c r="AW1903" s="14" t="s">
        <v>31</v>
      </c>
      <c r="AX1903" s="14" t="s">
        <v>75</v>
      </c>
      <c r="AY1903" s="226" t="s">
        <v>184</v>
      </c>
    </row>
    <row r="1904" spans="1:65" s="2" customFormat="1" ht="24">
      <c r="A1904" s="34"/>
      <c r="B1904" s="35"/>
      <c r="C1904" s="192" t="s">
        <v>1670</v>
      </c>
      <c r="D1904" s="192" t="s">
        <v>187</v>
      </c>
      <c r="E1904" s="193" t="s">
        <v>1671</v>
      </c>
      <c r="F1904" s="194" t="s">
        <v>1672</v>
      </c>
      <c r="G1904" s="195" t="s">
        <v>1062</v>
      </c>
      <c r="H1904" s="237"/>
      <c r="I1904" s="197"/>
      <c r="J1904" s="198">
        <f>ROUND(I1904*H1904,2)</f>
        <v>0</v>
      </c>
      <c r="K1904" s="194" t="s">
        <v>190</v>
      </c>
      <c r="L1904" s="39"/>
      <c r="M1904" s="199" t="s">
        <v>1</v>
      </c>
      <c r="N1904" s="200" t="s">
        <v>40</v>
      </c>
      <c r="O1904" s="71"/>
      <c r="P1904" s="201">
        <f>O1904*H1904</f>
        <v>0</v>
      </c>
      <c r="Q1904" s="201">
        <v>0</v>
      </c>
      <c r="R1904" s="201">
        <f>Q1904*H1904</f>
        <v>0</v>
      </c>
      <c r="S1904" s="201">
        <v>0</v>
      </c>
      <c r="T1904" s="202">
        <f>S1904*H1904</f>
        <v>0</v>
      </c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R1904" s="203" t="s">
        <v>382</v>
      </c>
      <c r="AT1904" s="203" t="s">
        <v>187</v>
      </c>
      <c r="AU1904" s="203" t="s">
        <v>84</v>
      </c>
      <c r="AY1904" s="17" t="s">
        <v>184</v>
      </c>
      <c r="BE1904" s="204">
        <f>IF(N1904="základní",J1904,0)</f>
        <v>0</v>
      </c>
      <c r="BF1904" s="204">
        <f>IF(N1904="snížená",J1904,0)</f>
        <v>0</v>
      </c>
      <c r="BG1904" s="204">
        <f>IF(N1904="zákl. přenesená",J1904,0)</f>
        <v>0</v>
      </c>
      <c r="BH1904" s="204">
        <f>IF(N1904="sníž. přenesená",J1904,0)</f>
        <v>0</v>
      </c>
      <c r="BI1904" s="204">
        <f>IF(N1904="nulová",J1904,0)</f>
        <v>0</v>
      </c>
      <c r="BJ1904" s="17" t="s">
        <v>82</v>
      </c>
      <c r="BK1904" s="204">
        <f>ROUND(I1904*H1904,2)</f>
        <v>0</v>
      </c>
      <c r="BL1904" s="17" t="s">
        <v>382</v>
      </c>
      <c r="BM1904" s="203" t="s">
        <v>1673</v>
      </c>
    </row>
    <row r="1905" spans="1:65" s="12" customFormat="1" ht="22.9" customHeight="1">
      <c r="B1905" s="176"/>
      <c r="C1905" s="177"/>
      <c r="D1905" s="178" t="s">
        <v>74</v>
      </c>
      <c r="E1905" s="190" t="s">
        <v>1674</v>
      </c>
      <c r="F1905" s="190" t="s">
        <v>1675</v>
      </c>
      <c r="G1905" s="177"/>
      <c r="H1905" s="177"/>
      <c r="I1905" s="180"/>
      <c r="J1905" s="191">
        <f>BK1905</f>
        <v>0</v>
      </c>
      <c r="K1905" s="177"/>
      <c r="L1905" s="182"/>
      <c r="M1905" s="183"/>
      <c r="N1905" s="184"/>
      <c r="O1905" s="184"/>
      <c r="P1905" s="185">
        <f>SUM(P1906:P2026)</f>
        <v>0</v>
      </c>
      <c r="Q1905" s="184"/>
      <c r="R1905" s="185">
        <f>SUM(R1906:R2026)</f>
        <v>3.17331969</v>
      </c>
      <c r="S1905" s="184"/>
      <c r="T1905" s="186">
        <f>SUM(T1906:T2026)</f>
        <v>0</v>
      </c>
      <c r="AR1905" s="187" t="s">
        <v>84</v>
      </c>
      <c r="AT1905" s="188" t="s">
        <v>74</v>
      </c>
      <c r="AU1905" s="188" t="s">
        <v>82</v>
      </c>
      <c r="AY1905" s="187" t="s">
        <v>184</v>
      </c>
      <c r="BK1905" s="189">
        <f>SUM(BK1906:BK2026)</f>
        <v>0</v>
      </c>
    </row>
    <row r="1906" spans="1:65" s="2" customFormat="1" ht="16.5" customHeight="1">
      <c r="A1906" s="34"/>
      <c r="B1906" s="35"/>
      <c r="C1906" s="192" t="s">
        <v>1676</v>
      </c>
      <c r="D1906" s="192" t="s">
        <v>187</v>
      </c>
      <c r="E1906" s="193" t="s">
        <v>1677</v>
      </c>
      <c r="F1906" s="194" t="s">
        <v>1678</v>
      </c>
      <c r="G1906" s="195" t="s">
        <v>327</v>
      </c>
      <c r="H1906" s="196">
        <v>541.5</v>
      </c>
      <c r="I1906" s="197"/>
      <c r="J1906" s="198">
        <f>ROUND(I1906*H1906,2)</f>
        <v>0</v>
      </c>
      <c r="K1906" s="194" t="s">
        <v>190</v>
      </c>
      <c r="L1906" s="39"/>
      <c r="M1906" s="199" t="s">
        <v>1</v>
      </c>
      <c r="N1906" s="200" t="s">
        <v>40</v>
      </c>
      <c r="O1906" s="71"/>
      <c r="P1906" s="201">
        <f>O1906*H1906</f>
        <v>0</v>
      </c>
      <c r="Q1906" s="201">
        <v>3.0000000000000001E-5</v>
      </c>
      <c r="R1906" s="201">
        <f>Q1906*H1906</f>
        <v>1.6244999999999999E-2</v>
      </c>
      <c r="S1906" s="201">
        <v>0</v>
      </c>
      <c r="T1906" s="202">
        <f>S1906*H1906</f>
        <v>0</v>
      </c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R1906" s="203" t="s">
        <v>382</v>
      </c>
      <c r="AT1906" s="203" t="s">
        <v>187</v>
      </c>
      <c r="AU1906" s="203" t="s">
        <v>84</v>
      </c>
      <c r="AY1906" s="17" t="s">
        <v>184</v>
      </c>
      <c r="BE1906" s="204">
        <f>IF(N1906="základní",J1906,0)</f>
        <v>0</v>
      </c>
      <c r="BF1906" s="204">
        <f>IF(N1906="snížená",J1906,0)</f>
        <v>0</v>
      </c>
      <c r="BG1906" s="204">
        <f>IF(N1906="zákl. přenesená",J1906,0)</f>
        <v>0</v>
      </c>
      <c r="BH1906" s="204">
        <f>IF(N1906="sníž. přenesená",J1906,0)</f>
        <v>0</v>
      </c>
      <c r="BI1906" s="204">
        <f>IF(N1906="nulová",J1906,0)</f>
        <v>0</v>
      </c>
      <c r="BJ1906" s="17" t="s">
        <v>82</v>
      </c>
      <c r="BK1906" s="204">
        <f>ROUND(I1906*H1906,2)</f>
        <v>0</v>
      </c>
      <c r="BL1906" s="17" t="s">
        <v>382</v>
      </c>
      <c r="BM1906" s="203" t="s">
        <v>1679</v>
      </c>
    </row>
    <row r="1907" spans="1:65" s="13" customFormat="1" ht="22.5">
      <c r="B1907" s="205"/>
      <c r="C1907" s="206"/>
      <c r="D1907" s="207" t="s">
        <v>193</v>
      </c>
      <c r="E1907" s="208" t="s">
        <v>1</v>
      </c>
      <c r="F1907" s="209" t="s">
        <v>1680</v>
      </c>
      <c r="G1907" s="206"/>
      <c r="H1907" s="208" t="s">
        <v>1</v>
      </c>
      <c r="I1907" s="210"/>
      <c r="J1907" s="206"/>
      <c r="K1907" s="206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193</v>
      </c>
      <c r="AU1907" s="215" t="s">
        <v>84</v>
      </c>
      <c r="AV1907" s="13" t="s">
        <v>82</v>
      </c>
      <c r="AW1907" s="13" t="s">
        <v>31</v>
      </c>
      <c r="AX1907" s="13" t="s">
        <v>75</v>
      </c>
      <c r="AY1907" s="215" t="s">
        <v>184</v>
      </c>
    </row>
    <row r="1908" spans="1:65" s="13" customFormat="1" ht="11.25">
      <c r="B1908" s="205"/>
      <c r="C1908" s="206"/>
      <c r="D1908" s="207" t="s">
        <v>193</v>
      </c>
      <c r="E1908" s="208" t="s">
        <v>1</v>
      </c>
      <c r="F1908" s="209" t="s">
        <v>1681</v>
      </c>
      <c r="G1908" s="206"/>
      <c r="H1908" s="208" t="s">
        <v>1</v>
      </c>
      <c r="I1908" s="210"/>
      <c r="J1908" s="206"/>
      <c r="K1908" s="206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193</v>
      </c>
      <c r="AU1908" s="215" t="s">
        <v>84</v>
      </c>
      <c r="AV1908" s="13" t="s">
        <v>82</v>
      </c>
      <c r="AW1908" s="13" t="s">
        <v>31</v>
      </c>
      <c r="AX1908" s="13" t="s">
        <v>75</v>
      </c>
      <c r="AY1908" s="215" t="s">
        <v>184</v>
      </c>
    </row>
    <row r="1909" spans="1:65" s="13" customFormat="1" ht="11.25">
      <c r="B1909" s="205"/>
      <c r="C1909" s="206"/>
      <c r="D1909" s="207" t="s">
        <v>193</v>
      </c>
      <c r="E1909" s="208" t="s">
        <v>1</v>
      </c>
      <c r="F1909" s="209" t="s">
        <v>195</v>
      </c>
      <c r="G1909" s="206"/>
      <c r="H1909" s="208" t="s">
        <v>1</v>
      </c>
      <c r="I1909" s="210"/>
      <c r="J1909" s="206"/>
      <c r="K1909" s="206"/>
      <c r="L1909" s="211"/>
      <c r="M1909" s="212"/>
      <c r="N1909" s="213"/>
      <c r="O1909" s="213"/>
      <c r="P1909" s="213"/>
      <c r="Q1909" s="213"/>
      <c r="R1909" s="213"/>
      <c r="S1909" s="213"/>
      <c r="T1909" s="214"/>
      <c r="AT1909" s="215" t="s">
        <v>193</v>
      </c>
      <c r="AU1909" s="215" t="s">
        <v>84</v>
      </c>
      <c r="AV1909" s="13" t="s">
        <v>82</v>
      </c>
      <c r="AW1909" s="13" t="s">
        <v>31</v>
      </c>
      <c r="AX1909" s="13" t="s">
        <v>75</v>
      </c>
      <c r="AY1909" s="215" t="s">
        <v>184</v>
      </c>
    </row>
    <row r="1910" spans="1:65" s="14" customFormat="1" ht="11.25">
      <c r="B1910" s="216"/>
      <c r="C1910" s="217"/>
      <c r="D1910" s="207" t="s">
        <v>193</v>
      </c>
      <c r="E1910" s="218" t="s">
        <v>1</v>
      </c>
      <c r="F1910" s="219" t="s">
        <v>1682</v>
      </c>
      <c r="G1910" s="217"/>
      <c r="H1910" s="220">
        <v>56.75</v>
      </c>
      <c r="I1910" s="221"/>
      <c r="J1910" s="217"/>
      <c r="K1910" s="217"/>
      <c r="L1910" s="222"/>
      <c r="M1910" s="223"/>
      <c r="N1910" s="224"/>
      <c r="O1910" s="224"/>
      <c r="P1910" s="224"/>
      <c r="Q1910" s="224"/>
      <c r="R1910" s="224"/>
      <c r="S1910" s="224"/>
      <c r="T1910" s="225"/>
      <c r="AT1910" s="226" t="s">
        <v>193</v>
      </c>
      <c r="AU1910" s="226" t="s">
        <v>84</v>
      </c>
      <c r="AV1910" s="14" t="s">
        <v>84</v>
      </c>
      <c r="AW1910" s="14" t="s">
        <v>31</v>
      </c>
      <c r="AX1910" s="14" t="s">
        <v>75</v>
      </c>
      <c r="AY1910" s="226" t="s">
        <v>184</v>
      </c>
    </row>
    <row r="1911" spans="1:65" s="14" customFormat="1" ht="11.25">
      <c r="B1911" s="216"/>
      <c r="C1911" s="217"/>
      <c r="D1911" s="207" t="s">
        <v>193</v>
      </c>
      <c r="E1911" s="218" t="s">
        <v>1</v>
      </c>
      <c r="F1911" s="219" t="s">
        <v>1683</v>
      </c>
      <c r="G1911" s="217"/>
      <c r="H1911" s="220">
        <v>61.924999999999997</v>
      </c>
      <c r="I1911" s="221"/>
      <c r="J1911" s="217"/>
      <c r="K1911" s="217"/>
      <c r="L1911" s="222"/>
      <c r="M1911" s="223"/>
      <c r="N1911" s="224"/>
      <c r="O1911" s="224"/>
      <c r="P1911" s="224"/>
      <c r="Q1911" s="224"/>
      <c r="R1911" s="224"/>
      <c r="S1911" s="224"/>
      <c r="T1911" s="225"/>
      <c r="AT1911" s="226" t="s">
        <v>193</v>
      </c>
      <c r="AU1911" s="226" t="s">
        <v>84</v>
      </c>
      <c r="AV1911" s="14" t="s">
        <v>84</v>
      </c>
      <c r="AW1911" s="14" t="s">
        <v>31</v>
      </c>
      <c r="AX1911" s="14" t="s">
        <v>75</v>
      </c>
      <c r="AY1911" s="226" t="s">
        <v>184</v>
      </c>
    </row>
    <row r="1912" spans="1:65" s="14" customFormat="1" ht="11.25">
      <c r="B1912" s="216"/>
      <c r="C1912" s="217"/>
      <c r="D1912" s="207" t="s">
        <v>193</v>
      </c>
      <c r="E1912" s="218" t="s">
        <v>1</v>
      </c>
      <c r="F1912" s="219" t="s">
        <v>1684</v>
      </c>
      <c r="G1912" s="217"/>
      <c r="H1912" s="220">
        <v>12.92</v>
      </c>
      <c r="I1912" s="221"/>
      <c r="J1912" s="217"/>
      <c r="K1912" s="217"/>
      <c r="L1912" s="222"/>
      <c r="M1912" s="223"/>
      <c r="N1912" s="224"/>
      <c r="O1912" s="224"/>
      <c r="P1912" s="224"/>
      <c r="Q1912" s="224"/>
      <c r="R1912" s="224"/>
      <c r="S1912" s="224"/>
      <c r="T1912" s="225"/>
      <c r="AT1912" s="226" t="s">
        <v>193</v>
      </c>
      <c r="AU1912" s="226" t="s">
        <v>84</v>
      </c>
      <c r="AV1912" s="14" t="s">
        <v>84</v>
      </c>
      <c r="AW1912" s="14" t="s">
        <v>31</v>
      </c>
      <c r="AX1912" s="14" t="s">
        <v>75</v>
      </c>
      <c r="AY1912" s="226" t="s">
        <v>184</v>
      </c>
    </row>
    <row r="1913" spans="1:65" s="14" customFormat="1" ht="11.25">
      <c r="B1913" s="216"/>
      <c r="C1913" s="217"/>
      <c r="D1913" s="207" t="s">
        <v>193</v>
      </c>
      <c r="E1913" s="218" t="s">
        <v>1</v>
      </c>
      <c r="F1913" s="219" t="s">
        <v>1685</v>
      </c>
      <c r="G1913" s="217"/>
      <c r="H1913" s="220">
        <v>14.6</v>
      </c>
      <c r="I1913" s="221"/>
      <c r="J1913" s="217"/>
      <c r="K1913" s="217"/>
      <c r="L1913" s="222"/>
      <c r="M1913" s="223"/>
      <c r="N1913" s="224"/>
      <c r="O1913" s="224"/>
      <c r="P1913" s="224"/>
      <c r="Q1913" s="224"/>
      <c r="R1913" s="224"/>
      <c r="S1913" s="224"/>
      <c r="T1913" s="225"/>
      <c r="AT1913" s="226" t="s">
        <v>193</v>
      </c>
      <c r="AU1913" s="226" t="s">
        <v>84</v>
      </c>
      <c r="AV1913" s="14" t="s">
        <v>84</v>
      </c>
      <c r="AW1913" s="14" t="s">
        <v>31</v>
      </c>
      <c r="AX1913" s="14" t="s">
        <v>75</v>
      </c>
      <c r="AY1913" s="226" t="s">
        <v>184</v>
      </c>
    </row>
    <row r="1914" spans="1:65" s="14" customFormat="1" ht="11.25">
      <c r="B1914" s="216"/>
      <c r="C1914" s="217"/>
      <c r="D1914" s="207" t="s">
        <v>193</v>
      </c>
      <c r="E1914" s="218" t="s">
        <v>1</v>
      </c>
      <c r="F1914" s="219" t="s">
        <v>1686</v>
      </c>
      <c r="G1914" s="217"/>
      <c r="H1914" s="220">
        <v>24.5</v>
      </c>
      <c r="I1914" s="221"/>
      <c r="J1914" s="217"/>
      <c r="K1914" s="217"/>
      <c r="L1914" s="222"/>
      <c r="M1914" s="223"/>
      <c r="N1914" s="224"/>
      <c r="O1914" s="224"/>
      <c r="P1914" s="224"/>
      <c r="Q1914" s="224"/>
      <c r="R1914" s="224"/>
      <c r="S1914" s="224"/>
      <c r="T1914" s="225"/>
      <c r="AT1914" s="226" t="s">
        <v>193</v>
      </c>
      <c r="AU1914" s="226" t="s">
        <v>84</v>
      </c>
      <c r="AV1914" s="14" t="s">
        <v>84</v>
      </c>
      <c r="AW1914" s="14" t="s">
        <v>31</v>
      </c>
      <c r="AX1914" s="14" t="s">
        <v>75</v>
      </c>
      <c r="AY1914" s="226" t="s">
        <v>184</v>
      </c>
    </row>
    <row r="1915" spans="1:65" s="14" customFormat="1" ht="11.25">
      <c r="B1915" s="216"/>
      <c r="C1915" s="217"/>
      <c r="D1915" s="207" t="s">
        <v>193</v>
      </c>
      <c r="E1915" s="218" t="s">
        <v>1</v>
      </c>
      <c r="F1915" s="219" t="s">
        <v>1687</v>
      </c>
      <c r="G1915" s="217"/>
      <c r="H1915" s="220">
        <v>22.22</v>
      </c>
      <c r="I1915" s="221"/>
      <c r="J1915" s="217"/>
      <c r="K1915" s="217"/>
      <c r="L1915" s="222"/>
      <c r="M1915" s="223"/>
      <c r="N1915" s="224"/>
      <c r="O1915" s="224"/>
      <c r="P1915" s="224"/>
      <c r="Q1915" s="224"/>
      <c r="R1915" s="224"/>
      <c r="S1915" s="224"/>
      <c r="T1915" s="225"/>
      <c r="AT1915" s="226" t="s">
        <v>193</v>
      </c>
      <c r="AU1915" s="226" t="s">
        <v>84</v>
      </c>
      <c r="AV1915" s="14" t="s">
        <v>84</v>
      </c>
      <c r="AW1915" s="14" t="s">
        <v>31</v>
      </c>
      <c r="AX1915" s="14" t="s">
        <v>75</v>
      </c>
      <c r="AY1915" s="226" t="s">
        <v>184</v>
      </c>
    </row>
    <row r="1916" spans="1:65" s="14" customFormat="1" ht="11.25">
      <c r="B1916" s="216"/>
      <c r="C1916" s="217"/>
      <c r="D1916" s="207" t="s">
        <v>193</v>
      </c>
      <c r="E1916" s="218" t="s">
        <v>1</v>
      </c>
      <c r="F1916" s="219" t="s">
        <v>1688</v>
      </c>
      <c r="G1916" s="217"/>
      <c r="H1916" s="220">
        <v>10.050000000000001</v>
      </c>
      <c r="I1916" s="221"/>
      <c r="J1916" s="217"/>
      <c r="K1916" s="217"/>
      <c r="L1916" s="222"/>
      <c r="M1916" s="223"/>
      <c r="N1916" s="224"/>
      <c r="O1916" s="224"/>
      <c r="P1916" s="224"/>
      <c r="Q1916" s="224"/>
      <c r="R1916" s="224"/>
      <c r="S1916" s="224"/>
      <c r="T1916" s="225"/>
      <c r="AT1916" s="226" t="s">
        <v>193</v>
      </c>
      <c r="AU1916" s="226" t="s">
        <v>84</v>
      </c>
      <c r="AV1916" s="14" t="s">
        <v>84</v>
      </c>
      <c r="AW1916" s="14" t="s">
        <v>31</v>
      </c>
      <c r="AX1916" s="14" t="s">
        <v>75</v>
      </c>
      <c r="AY1916" s="226" t="s">
        <v>184</v>
      </c>
    </row>
    <row r="1917" spans="1:65" s="13" customFormat="1" ht="11.25">
      <c r="B1917" s="205"/>
      <c r="C1917" s="206"/>
      <c r="D1917" s="207" t="s">
        <v>193</v>
      </c>
      <c r="E1917" s="208" t="s">
        <v>1</v>
      </c>
      <c r="F1917" s="209" t="s">
        <v>195</v>
      </c>
      <c r="G1917" s="206"/>
      <c r="H1917" s="208" t="s">
        <v>1</v>
      </c>
      <c r="I1917" s="210"/>
      <c r="J1917" s="206"/>
      <c r="K1917" s="206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193</v>
      </c>
      <c r="AU1917" s="215" t="s">
        <v>84</v>
      </c>
      <c r="AV1917" s="13" t="s">
        <v>82</v>
      </c>
      <c r="AW1917" s="13" t="s">
        <v>31</v>
      </c>
      <c r="AX1917" s="13" t="s">
        <v>75</v>
      </c>
      <c r="AY1917" s="215" t="s">
        <v>184</v>
      </c>
    </row>
    <row r="1918" spans="1:65" s="13" customFormat="1" ht="11.25">
      <c r="B1918" s="205"/>
      <c r="C1918" s="206"/>
      <c r="D1918" s="207" t="s">
        <v>193</v>
      </c>
      <c r="E1918" s="208" t="s">
        <v>1</v>
      </c>
      <c r="F1918" s="209" t="s">
        <v>1689</v>
      </c>
      <c r="G1918" s="206"/>
      <c r="H1918" s="208" t="s">
        <v>1</v>
      </c>
      <c r="I1918" s="210"/>
      <c r="J1918" s="206"/>
      <c r="K1918" s="206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193</v>
      </c>
      <c r="AU1918" s="215" t="s">
        <v>84</v>
      </c>
      <c r="AV1918" s="13" t="s">
        <v>82</v>
      </c>
      <c r="AW1918" s="13" t="s">
        <v>31</v>
      </c>
      <c r="AX1918" s="13" t="s">
        <v>75</v>
      </c>
      <c r="AY1918" s="215" t="s">
        <v>184</v>
      </c>
    </row>
    <row r="1919" spans="1:65" s="14" customFormat="1" ht="11.25">
      <c r="B1919" s="216"/>
      <c r="C1919" s="217"/>
      <c r="D1919" s="207" t="s">
        <v>193</v>
      </c>
      <c r="E1919" s="218" t="s">
        <v>1</v>
      </c>
      <c r="F1919" s="219" t="s">
        <v>1690</v>
      </c>
      <c r="G1919" s="217"/>
      <c r="H1919" s="220">
        <v>24.2</v>
      </c>
      <c r="I1919" s="221"/>
      <c r="J1919" s="217"/>
      <c r="K1919" s="217"/>
      <c r="L1919" s="222"/>
      <c r="M1919" s="223"/>
      <c r="N1919" s="224"/>
      <c r="O1919" s="224"/>
      <c r="P1919" s="224"/>
      <c r="Q1919" s="224"/>
      <c r="R1919" s="224"/>
      <c r="S1919" s="224"/>
      <c r="T1919" s="225"/>
      <c r="AT1919" s="226" t="s">
        <v>193</v>
      </c>
      <c r="AU1919" s="226" t="s">
        <v>84</v>
      </c>
      <c r="AV1919" s="14" t="s">
        <v>84</v>
      </c>
      <c r="AW1919" s="14" t="s">
        <v>31</v>
      </c>
      <c r="AX1919" s="14" t="s">
        <v>75</v>
      </c>
      <c r="AY1919" s="226" t="s">
        <v>184</v>
      </c>
    </row>
    <row r="1920" spans="1:65" s="14" customFormat="1" ht="11.25">
      <c r="B1920" s="216"/>
      <c r="C1920" s="217"/>
      <c r="D1920" s="207" t="s">
        <v>193</v>
      </c>
      <c r="E1920" s="218" t="s">
        <v>1</v>
      </c>
      <c r="F1920" s="219" t="s">
        <v>1691</v>
      </c>
      <c r="G1920" s="217"/>
      <c r="H1920" s="220">
        <v>16.100000000000001</v>
      </c>
      <c r="I1920" s="221"/>
      <c r="J1920" s="217"/>
      <c r="K1920" s="217"/>
      <c r="L1920" s="222"/>
      <c r="M1920" s="223"/>
      <c r="N1920" s="224"/>
      <c r="O1920" s="224"/>
      <c r="P1920" s="224"/>
      <c r="Q1920" s="224"/>
      <c r="R1920" s="224"/>
      <c r="S1920" s="224"/>
      <c r="T1920" s="225"/>
      <c r="AT1920" s="226" t="s">
        <v>193</v>
      </c>
      <c r="AU1920" s="226" t="s">
        <v>84</v>
      </c>
      <c r="AV1920" s="14" t="s">
        <v>84</v>
      </c>
      <c r="AW1920" s="14" t="s">
        <v>31</v>
      </c>
      <c r="AX1920" s="14" t="s">
        <v>75</v>
      </c>
      <c r="AY1920" s="226" t="s">
        <v>184</v>
      </c>
    </row>
    <row r="1921" spans="2:51" s="14" customFormat="1" ht="11.25">
      <c r="B1921" s="216"/>
      <c r="C1921" s="217"/>
      <c r="D1921" s="207" t="s">
        <v>193</v>
      </c>
      <c r="E1921" s="218" t="s">
        <v>1</v>
      </c>
      <c r="F1921" s="219" t="s">
        <v>1692</v>
      </c>
      <c r="G1921" s="217"/>
      <c r="H1921" s="220">
        <v>13.7</v>
      </c>
      <c r="I1921" s="221"/>
      <c r="J1921" s="217"/>
      <c r="K1921" s="217"/>
      <c r="L1921" s="222"/>
      <c r="M1921" s="223"/>
      <c r="N1921" s="224"/>
      <c r="O1921" s="224"/>
      <c r="P1921" s="224"/>
      <c r="Q1921" s="224"/>
      <c r="R1921" s="224"/>
      <c r="S1921" s="224"/>
      <c r="T1921" s="225"/>
      <c r="AT1921" s="226" t="s">
        <v>193</v>
      </c>
      <c r="AU1921" s="226" t="s">
        <v>84</v>
      </c>
      <c r="AV1921" s="14" t="s">
        <v>84</v>
      </c>
      <c r="AW1921" s="14" t="s">
        <v>31</v>
      </c>
      <c r="AX1921" s="14" t="s">
        <v>75</v>
      </c>
      <c r="AY1921" s="226" t="s">
        <v>184</v>
      </c>
    </row>
    <row r="1922" spans="2:51" s="14" customFormat="1" ht="11.25">
      <c r="B1922" s="216"/>
      <c r="C1922" s="217"/>
      <c r="D1922" s="207" t="s">
        <v>193</v>
      </c>
      <c r="E1922" s="218" t="s">
        <v>1</v>
      </c>
      <c r="F1922" s="219" t="s">
        <v>1693</v>
      </c>
      <c r="G1922" s="217"/>
      <c r="H1922" s="220">
        <v>23.1</v>
      </c>
      <c r="I1922" s="221"/>
      <c r="J1922" s="217"/>
      <c r="K1922" s="217"/>
      <c r="L1922" s="222"/>
      <c r="M1922" s="223"/>
      <c r="N1922" s="224"/>
      <c r="O1922" s="224"/>
      <c r="P1922" s="224"/>
      <c r="Q1922" s="224"/>
      <c r="R1922" s="224"/>
      <c r="S1922" s="224"/>
      <c r="T1922" s="225"/>
      <c r="AT1922" s="226" t="s">
        <v>193</v>
      </c>
      <c r="AU1922" s="226" t="s">
        <v>84</v>
      </c>
      <c r="AV1922" s="14" t="s">
        <v>84</v>
      </c>
      <c r="AW1922" s="14" t="s">
        <v>31</v>
      </c>
      <c r="AX1922" s="14" t="s">
        <v>75</v>
      </c>
      <c r="AY1922" s="226" t="s">
        <v>184</v>
      </c>
    </row>
    <row r="1923" spans="2:51" s="14" customFormat="1" ht="11.25">
      <c r="B1923" s="216"/>
      <c r="C1923" s="217"/>
      <c r="D1923" s="207" t="s">
        <v>193</v>
      </c>
      <c r="E1923" s="218" t="s">
        <v>1</v>
      </c>
      <c r="F1923" s="219" t="s">
        <v>1694</v>
      </c>
      <c r="G1923" s="217"/>
      <c r="H1923" s="220">
        <v>4.92</v>
      </c>
      <c r="I1923" s="221"/>
      <c r="J1923" s="217"/>
      <c r="K1923" s="217"/>
      <c r="L1923" s="222"/>
      <c r="M1923" s="223"/>
      <c r="N1923" s="224"/>
      <c r="O1923" s="224"/>
      <c r="P1923" s="224"/>
      <c r="Q1923" s="224"/>
      <c r="R1923" s="224"/>
      <c r="S1923" s="224"/>
      <c r="T1923" s="225"/>
      <c r="AT1923" s="226" t="s">
        <v>193</v>
      </c>
      <c r="AU1923" s="226" t="s">
        <v>84</v>
      </c>
      <c r="AV1923" s="14" t="s">
        <v>84</v>
      </c>
      <c r="AW1923" s="14" t="s">
        <v>31</v>
      </c>
      <c r="AX1923" s="14" t="s">
        <v>75</v>
      </c>
      <c r="AY1923" s="226" t="s">
        <v>184</v>
      </c>
    </row>
    <row r="1924" spans="2:51" s="14" customFormat="1" ht="11.25">
      <c r="B1924" s="216"/>
      <c r="C1924" s="217"/>
      <c r="D1924" s="207" t="s">
        <v>193</v>
      </c>
      <c r="E1924" s="218" t="s">
        <v>1</v>
      </c>
      <c r="F1924" s="219" t="s">
        <v>1695</v>
      </c>
      <c r="G1924" s="217"/>
      <c r="H1924" s="220">
        <v>19.420000000000002</v>
      </c>
      <c r="I1924" s="221"/>
      <c r="J1924" s="217"/>
      <c r="K1924" s="217"/>
      <c r="L1924" s="222"/>
      <c r="M1924" s="223"/>
      <c r="N1924" s="224"/>
      <c r="O1924" s="224"/>
      <c r="P1924" s="224"/>
      <c r="Q1924" s="224"/>
      <c r="R1924" s="224"/>
      <c r="S1924" s="224"/>
      <c r="T1924" s="225"/>
      <c r="AT1924" s="226" t="s">
        <v>193</v>
      </c>
      <c r="AU1924" s="226" t="s">
        <v>84</v>
      </c>
      <c r="AV1924" s="14" t="s">
        <v>84</v>
      </c>
      <c r="AW1924" s="14" t="s">
        <v>31</v>
      </c>
      <c r="AX1924" s="14" t="s">
        <v>75</v>
      </c>
      <c r="AY1924" s="226" t="s">
        <v>184</v>
      </c>
    </row>
    <row r="1925" spans="2:51" s="14" customFormat="1" ht="11.25">
      <c r="B1925" s="216"/>
      <c r="C1925" s="217"/>
      <c r="D1925" s="207" t="s">
        <v>193</v>
      </c>
      <c r="E1925" s="218" t="s">
        <v>1</v>
      </c>
      <c r="F1925" s="219" t="s">
        <v>1696</v>
      </c>
      <c r="G1925" s="217"/>
      <c r="H1925" s="220">
        <v>4.42</v>
      </c>
      <c r="I1925" s="221"/>
      <c r="J1925" s="217"/>
      <c r="K1925" s="217"/>
      <c r="L1925" s="222"/>
      <c r="M1925" s="223"/>
      <c r="N1925" s="224"/>
      <c r="O1925" s="224"/>
      <c r="P1925" s="224"/>
      <c r="Q1925" s="224"/>
      <c r="R1925" s="224"/>
      <c r="S1925" s="224"/>
      <c r="T1925" s="225"/>
      <c r="AT1925" s="226" t="s">
        <v>193</v>
      </c>
      <c r="AU1925" s="226" t="s">
        <v>84</v>
      </c>
      <c r="AV1925" s="14" t="s">
        <v>84</v>
      </c>
      <c r="AW1925" s="14" t="s">
        <v>31</v>
      </c>
      <c r="AX1925" s="14" t="s">
        <v>75</v>
      </c>
      <c r="AY1925" s="226" t="s">
        <v>184</v>
      </c>
    </row>
    <row r="1926" spans="2:51" s="14" customFormat="1" ht="11.25">
      <c r="B1926" s="216"/>
      <c r="C1926" s="217"/>
      <c r="D1926" s="207" t="s">
        <v>193</v>
      </c>
      <c r="E1926" s="218" t="s">
        <v>1</v>
      </c>
      <c r="F1926" s="219" t="s">
        <v>1697</v>
      </c>
      <c r="G1926" s="217"/>
      <c r="H1926" s="220">
        <v>19.920000000000002</v>
      </c>
      <c r="I1926" s="221"/>
      <c r="J1926" s="217"/>
      <c r="K1926" s="217"/>
      <c r="L1926" s="222"/>
      <c r="M1926" s="223"/>
      <c r="N1926" s="224"/>
      <c r="O1926" s="224"/>
      <c r="P1926" s="224"/>
      <c r="Q1926" s="224"/>
      <c r="R1926" s="224"/>
      <c r="S1926" s="224"/>
      <c r="T1926" s="225"/>
      <c r="AT1926" s="226" t="s">
        <v>193</v>
      </c>
      <c r="AU1926" s="226" t="s">
        <v>84</v>
      </c>
      <c r="AV1926" s="14" t="s">
        <v>84</v>
      </c>
      <c r="AW1926" s="14" t="s">
        <v>31</v>
      </c>
      <c r="AX1926" s="14" t="s">
        <v>75</v>
      </c>
      <c r="AY1926" s="226" t="s">
        <v>184</v>
      </c>
    </row>
    <row r="1927" spans="2:51" s="14" customFormat="1" ht="11.25">
      <c r="B1927" s="216"/>
      <c r="C1927" s="217"/>
      <c r="D1927" s="207" t="s">
        <v>193</v>
      </c>
      <c r="E1927" s="218" t="s">
        <v>1</v>
      </c>
      <c r="F1927" s="219" t="s">
        <v>1698</v>
      </c>
      <c r="G1927" s="217"/>
      <c r="H1927" s="220">
        <v>4.8</v>
      </c>
      <c r="I1927" s="221"/>
      <c r="J1927" s="217"/>
      <c r="K1927" s="217"/>
      <c r="L1927" s="222"/>
      <c r="M1927" s="223"/>
      <c r="N1927" s="224"/>
      <c r="O1927" s="224"/>
      <c r="P1927" s="224"/>
      <c r="Q1927" s="224"/>
      <c r="R1927" s="224"/>
      <c r="S1927" s="224"/>
      <c r="T1927" s="225"/>
      <c r="AT1927" s="226" t="s">
        <v>193</v>
      </c>
      <c r="AU1927" s="226" t="s">
        <v>84</v>
      </c>
      <c r="AV1927" s="14" t="s">
        <v>84</v>
      </c>
      <c r="AW1927" s="14" t="s">
        <v>31</v>
      </c>
      <c r="AX1927" s="14" t="s">
        <v>75</v>
      </c>
      <c r="AY1927" s="226" t="s">
        <v>184</v>
      </c>
    </row>
    <row r="1928" spans="2:51" s="14" customFormat="1" ht="11.25">
      <c r="B1928" s="216"/>
      <c r="C1928" s="217"/>
      <c r="D1928" s="207" t="s">
        <v>193</v>
      </c>
      <c r="E1928" s="218" t="s">
        <v>1</v>
      </c>
      <c r="F1928" s="219" t="s">
        <v>1699</v>
      </c>
      <c r="G1928" s="217"/>
      <c r="H1928" s="220">
        <v>23.7</v>
      </c>
      <c r="I1928" s="221"/>
      <c r="J1928" s="217"/>
      <c r="K1928" s="217"/>
      <c r="L1928" s="222"/>
      <c r="M1928" s="223"/>
      <c r="N1928" s="224"/>
      <c r="O1928" s="224"/>
      <c r="P1928" s="224"/>
      <c r="Q1928" s="224"/>
      <c r="R1928" s="224"/>
      <c r="S1928" s="224"/>
      <c r="T1928" s="225"/>
      <c r="AT1928" s="226" t="s">
        <v>193</v>
      </c>
      <c r="AU1928" s="226" t="s">
        <v>84</v>
      </c>
      <c r="AV1928" s="14" t="s">
        <v>84</v>
      </c>
      <c r="AW1928" s="14" t="s">
        <v>31</v>
      </c>
      <c r="AX1928" s="14" t="s">
        <v>75</v>
      </c>
      <c r="AY1928" s="226" t="s">
        <v>184</v>
      </c>
    </row>
    <row r="1929" spans="2:51" s="14" customFormat="1" ht="11.25">
      <c r="B1929" s="216"/>
      <c r="C1929" s="217"/>
      <c r="D1929" s="207" t="s">
        <v>193</v>
      </c>
      <c r="E1929" s="218" t="s">
        <v>1</v>
      </c>
      <c r="F1929" s="219" t="s">
        <v>1700</v>
      </c>
      <c r="G1929" s="217"/>
      <c r="H1929" s="220">
        <v>4.8</v>
      </c>
      <c r="I1929" s="221"/>
      <c r="J1929" s="217"/>
      <c r="K1929" s="217"/>
      <c r="L1929" s="222"/>
      <c r="M1929" s="223"/>
      <c r="N1929" s="224"/>
      <c r="O1929" s="224"/>
      <c r="P1929" s="224"/>
      <c r="Q1929" s="224"/>
      <c r="R1929" s="224"/>
      <c r="S1929" s="224"/>
      <c r="T1929" s="225"/>
      <c r="AT1929" s="226" t="s">
        <v>193</v>
      </c>
      <c r="AU1929" s="226" t="s">
        <v>84</v>
      </c>
      <c r="AV1929" s="14" t="s">
        <v>84</v>
      </c>
      <c r="AW1929" s="14" t="s">
        <v>31</v>
      </c>
      <c r="AX1929" s="14" t="s">
        <v>75</v>
      </c>
      <c r="AY1929" s="226" t="s">
        <v>184</v>
      </c>
    </row>
    <row r="1930" spans="2:51" s="14" customFormat="1" ht="11.25">
      <c r="B1930" s="216"/>
      <c r="C1930" s="217"/>
      <c r="D1930" s="207" t="s">
        <v>193</v>
      </c>
      <c r="E1930" s="218" t="s">
        <v>1</v>
      </c>
      <c r="F1930" s="219" t="s">
        <v>1701</v>
      </c>
      <c r="G1930" s="217"/>
      <c r="H1930" s="220">
        <v>23.7</v>
      </c>
      <c r="I1930" s="221"/>
      <c r="J1930" s="217"/>
      <c r="K1930" s="217"/>
      <c r="L1930" s="222"/>
      <c r="M1930" s="223"/>
      <c r="N1930" s="224"/>
      <c r="O1930" s="224"/>
      <c r="P1930" s="224"/>
      <c r="Q1930" s="224"/>
      <c r="R1930" s="224"/>
      <c r="S1930" s="224"/>
      <c r="T1930" s="225"/>
      <c r="AT1930" s="226" t="s">
        <v>193</v>
      </c>
      <c r="AU1930" s="226" t="s">
        <v>84</v>
      </c>
      <c r="AV1930" s="14" t="s">
        <v>84</v>
      </c>
      <c r="AW1930" s="14" t="s">
        <v>31</v>
      </c>
      <c r="AX1930" s="14" t="s">
        <v>75</v>
      </c>
      <c r="AY1930" s="226" t="s">
        <v>184</v>
      </c>
    </row>
    <row r="1931" spans="2:51" s="14" customFormat="1" ht="11.25">
      <c r="B1931" s="216"/>
      <c r="C1931" s="217"/>
      <c r="D1931" s="207" t="s">
        <v>193</v>
      </c>
      <c r="E1931" s="218" t="s">
        <v>1</v>
      </c>
      <c r="F1931" s="219" t="s">
        <v>1702</v>
      </c>
      <c r="G1931" s="217"/>
      <c r="H1931" s="220">
        <v>4.42</v>
      </c>
      <c r="I1931" s="221"/>
      <c r="J1931" s="217"/>
      <c r="K1931" s="217"/>
      <c r="L1931" s="222"/>
      <c r="M1931" s="223"/>
      <c r="N1931" s="224"/>
      <c r="O1931" s="224"/>
      <c r="P1931" s="224"/>
      <c r="Q1931" s="224"/>
      <c r="R1931" s="224"/>
      <c r="S1931" s="224"/>
      <c r="T1931" s="225"/>
      <c r="AT1931" s="226" t="s">
        <v>193</v>
      </c>
      <c r="AU1931" s="226" t="s">
        <v>84</v>
      </c>
      <c r="AV1931" s="14" t="s">
        <v>84</v>
      </c>
      <c r="AW1931" s="14" t="s">
        <v>31</v>
      </c>
      <c r="AX1931" s="14" t="s">
        <v>75</v>
      </c>
      <c r="AY1931" s="226" t="s">
        <v>184</v>
      </c>
    </row>
    <row r="1932" spans="2:51" s="14" customFormat="1" ht="11.25">
      <c r="B1932" s="216"/>
      <c r="C1932" s="217"/>
      <c r="D1932" s="207" t="s">
        <v>193</v>
      </c>
      <c r="E1932" s="218" t="s">
        <v>1</v>
      </c>
      <c r="F1932" s="219" t="s">
        <v>1703</v>
      </c>
      <c r="G1932" s="217"/>
      <c r="H1932" s="220">
        <v>19.920000000000002</v>
      </c>
      <c r="I1932" s="221"/>
      <c r="J1932" s="217"/>
      <c r="K1932" s="217"/>
      <c r="L1932" s="222"/>
      <c r="M1932" s="223"/>
      <c r="N1932" s="224"/>
      <c r="O1932" s="224"/>
      <c r="P1932" s="224"/>
      <c r="Q1932" s="224"/>
      <c r="R1932" s="224"/>
      <c r="S1932" s="224"/>
      <c r="T1932" s="225"/>
      <c r="AT1932" s="226" t="s">
        <v>193</v>
      </c>
      <c r="AU1932" s="226" t="s">
        <v>84</v>
      </c>
      <c r="AV1932" s="14" t="s">
        <v>84</v>
      </c>
      <c r="AW1932" s="14" t="s">
        <v>31</v>
      </c>
      <c r="AX1932" s="14" t="s">
        <v>75</v>
      </c>
      <c r="AY1932" s="226" t="s">
        <v>184</v>
      </c>
    </row>
    <row r="1933" spans="2:51" s="14" customFormat="1" ht="11.25">
      <c r="B1933" s="216"/>
      <c r="C1933" s="217"/>
      <c r="D1933" s="207" t="s">
        <v>193</v>
      </c>
      <c r="E1933" s="218" t="s">
        <v>1</v>
      </c>
      <c r="F1933" s="219" t="s">
        <v>1704</v>
      </c>
      <c r="G1933" s="217"/>
      <c r="H1933" s="220">
        <v>4.62</v>
      </c>
      <c r="I1933" s="221"/>
      <c r="J1933" s="217"/>
      <c r="K1933" s="217"/>
      <c r="L1933" s="222"/>
      <c r="M1933" s="223"/>
      <c r="N1933" s="224"/>
      <c r="O1933" s="224"/>
      <c r="P1933" s="224"/>
      <c r="Q1933" s="224"/>
      <c r="R1933" s="224"/>
      <c r="S1933" s="224"/>
      <c r="T1933" s="225"/>
      <c r="AT1933" s="226" t="s">
        <v>193</v>
      </c>
      <c r="AU1933" s="226" t="s">
        <v>84</v>
      </c>
      <c r="AV1933" s="14" t="s">
        <v>84</v>
      </c>
      <c r="AW1933" s="14" t="s">
        <v>31</v>
      </c>
      <c r="AX1933" s="14" t="s">
        <v>75</v>
      </c>
      <c r="AY1933" s="226" t="s">
        <v>184</v>
      </c>
    </row>
    <row r="1934" spans="2:51" s="14" customFormat="1" ht="11.25">
      <c r="B1934" s="216"/>
      <c r="C1934" s="217"/>
      <c r="D1934" s="207" t="s">
        <v>193</v>
      </c>
      <c r="E1934" s="218" t="s">
        <v>1</v>
      </c>
      <c r="F1934" s="219" t="s">
        <v>1705</v>
      </c>
      <c r="G1934" s="217"/>
      <c r="H1934" s="220">
        <v>19.920000000000002</v>
      </c>
      <c r="I1934" s="221"/>
      <c r="J1934" s="217"/>
      <c r="K1934" s="217"/>
      <c r="L1934" s="222"/>
      <c r="M1934" s="223"/>
      <c r="N1934" s="224"/>
      <c r="O1934" s="224"/>
      <c r="P1934" s="224"/>
      <c r="Q1934" s="224"/>
      <c r="R1934" s="224"/>
      <c r="S1934" s="224"/>
      <c r="T1934" s="225"/>
      <c r="AT1934" s="226" t="s">
        <v>193</v>
      </c>
      <c r="AU1934" s="226" t="s">
        <v>84</v>
      </c>
      <c r="AV1934" s="14" t="s">
        <v>84</v>
      </c>
      <c r="AW1934" s="14" t="s">
        <v>31</v>
      </c>
      <c r="AX1934" s="14" t="s">
        <v>75</v>
      </c>
      <c r="AY1934" s="226" t="s">
        <v>184</v>
      </c>
    </row>
    <row r="1935" spans="2:51" s="14" customFormat="1" ht="11.25">
      <c r="B1935" s="216"/>
      <c r="C1935" s="217"/>
      <c r="D1935" s="207" t="s">
        <v>193</v>
      </c>
      <c r="E1935" s="218" t="s">
        <v>1</v>
      </c>
      <c r="F1935" s="219" t="s">
        <v>1706</v>
      </c>
      <c r="G1935" s="217"/>
      <c r="H1935" s="220">
        <v>22.6</v>
      </c>
      <c r="I1935" s="221"/>
      <c r="J1935" s="217"/>
      <c r="K1935" s="217"/>
      <c r="L1935" s="222"/>
      <c r="M1935" s="223"/>
      <c r="N1935" s="224"/>
      <c r="O1935" s="224"/>
      <c r="P1935" s="224"/>
      <c r="Q1935" s="224"/>
      <c r="R1935" s="224"/>
      <c r="S1935" s="224"/>
      <c r="T1935" s="225"/>
      <c r="AT1935" s="226" t="s">
        <v>193</v>
      </c>
      <c r="AU1935" s="226" t="s">
        <v>84</v>
      </c>
      <c r="AV1935" s="14" t="s">
        <v>84</v>
      </c>
      <c r="AW1935" s="14" t="s">
        <v>31</v>
      </c>
      <c r="AX1935" s="14" t="s">
        <v>75</v>
      </c>
      <c r="AY1935" s="226" t="s">
        <v>184</v>
      </c>
    </row>
    <row r="1936" spans="2:51" s="14" customFormat="1" ht="11.25">
      <c r="B1936" s="216"/>
      <c r="C1936" s="217"/>
      <c r="D1936" s="207" t="s">
        <v>193</v>
      </c>
      <c r="E1936" s="218" t="s">
        <v>1</v>
      </c>
      <c r="F1936" s="219" t="s">
        <v>1707</v>
      </c>
      <c r="G1936" s="217"/>
      <c r="H1936" s="220">
        <v>25</v>
      </c>
      <c r="I1936" s="221"/>
      <c r="J1936" s="217"/>
      <c r="K1936" s="217"/>
      <c r="L1936" s="222"/>
      <c r="M1936" s="223"/>
      <c r="N1936" s="224"/>
      <c r="O1936" s="224"/>
      <c r="P1936" s="224"/>
      <c r="Q1936" s="224"/>
      <c r="R1936" s="224"/>
      <c r="S1936" s="224"/>
      <c r="T1936" s="225"/>
      <c r="AT1936" s="226" t="s">
        <v>193</v>
      </c>
      <c r="AU1936" s="226" t="s">
        <v>84</v>
      </c>
      <c r="AV1936" s="14" t="s">
        <v>84</v>
      </c>
      <c r="AW1936" s="14" t="s">
        <v>31</v>
      </c>
      <c r="AX1936" s="14" t="s">
        <v>75</v>
      </c>
      <c r="AY1936" s="226" t="s">
        <v>184</v>
      </c>
    </row>
    <row r="1937" spans="1:65" s="14" customFormat="1" ht="11.25">
      <c r="B1937" s="216"/>
      <c r="C1937" s="217"/>
      <c r="D1937" s="207" t="s">
        <v>193</v>
      </c>
      <c r="E1937" s="218" t="s">
        <v>1</v>
      </c>
      <c r="F1937" s="219" t="s">
        <v>1708</v>
      </c>
      <c r="G1937" s="217"/>
      <c r="H1937" s="220">
        <v>16.100000000000001</v>
      </c>
      <c r="I1937" s="221"/>
      <c r="J1937" s="217"/>
      <c r="K1937" s="217"/>
      <c r="L1937" s="222"/>
      <c r="M1937" s="223"/>
      <c r="N1937" s="224"/>
      <c r="O1937" s="224"/>
      <c r="P1937" s="224"/>
      <c r="Q1937" s="224"/>
      <c r="R1937" s="224"/>
      <c r="S1937" s="224"/>
      <c r="T1937" s="225"/>
      <c r="AT1937" s="226" t="s">
        <v>193</v>
      </c>
      <c r="AU1937" s="226" t="s">
        <v>84</v>
      </c>
      <c r="AV1937" s="14" t="s">
        <v>84</v>
      </c>
      <c r="AW1937" s="14" t="s">
        <v>31</v>
      </c>
      <c r="AX1937" s="14" t="s">
        <v>75</v>
      </c>
      <c r="AY1937" s="226" t="s">
        <v>184</v>
      </c>
    </row>
    <row r="1938" spans="1:65" s="14" customFormat="1" ht="11.25">
      <c r="B1938" s="216"/>
      <c r="C1938" s="217"/>
      <c r="D1938" s="207" t="s">
        <v>193</v>
      </c>
      <c r="E1938" s="218" t="s">
        <v>1</v>
      </c>
      <c r="F1938" s="219" t="s">
        <v>1709</v>
      </c>
      <c r="G1938" s="217"/>
      <c r="H1938" s="220">
        <v>13.7</v>
      </c>
      <c r="I1938" s="221"/>
      <c r="J1938" s="217"/>
      <c r="K1938" s="217"/>
      <c r="L1938" s="222"/>
      <c r="M1938" s="223"/>
      <c r="N1938" s="224"/>
      <c r="O1938" s="224"/>
      <c r="P1938" s="224"/>
      <c r="Q1938" s="224"/>
      <c r="R1938" s="224"/>
      <c r="S1938" s="224"/>
      <c r="T1938" s="225"/>
      <c r="AT1938" s="226" t="s">
        <v>193</v>
      </c>
      <c r="AU1938" s="226" t="s">
        <v>84</v>
      </c>
      <c r="AV1938" s="14" t="s">
        <v>84</v>
      </c>
      <c r="AW1938" s="14" t="s">
        <v>31</v>
      </c>
      <c r="AX1938" s="14" t="s">
        <v>75</v>
      </c>
      <c r="AY1938" s="226" t="s">
        <v>184</v>
      </c>
    </row>
    <row r="1939" spans="1:65" s="14" customFormat="1" ht="11.25">
      <c r="B1939" s="216"/>
      <c r="C1939" s="217"/>
      <c r="D1939" s="207" t="s">
        <v>193</v>
      </c>
      <c r="E1939" s="218" t="s">
        <v>1</v>
      </c>
      <c r="F1939" s="219" t="s">
        <v>1710</v>
      </c>
      <c r="G1939" s="217"/>
      <c r="H1939" s="220">
        <v>29.475000000000001</v>
      </c>
      <c r="I1939" s="221"/>
      <c r="J1939" s="217"/>
      <c r="K1939" s="217"/>
      <c r="L1939" s="222"/>
      <c r="M1939" s="223"/>
      <c r="N1939" s="224"/>
      <c r="O1939" s="224"/>
      <c r="P1939" s="224"/>
      <c r="Q1939" s="224"/>
      <c r="R1939" s="224"/>
      <c r="S1939" s="224"/>
      <c r="T1939" s="225"/>
      <c r="AT1939" s="226" t="s">
        <v>193</v>
      </c>
      <c r="AU1939" s="226" t="s">
        <v>84</v>
      </c>
      <c r="AV1939" s="14" t="s">
        <v>84</v>
      </c>
      <c r="AW1939" s="14" t="s">
        <v>31</v>
      </c>
      <c r="AX1939" s="14" t="s">
        <v>75</v>
      </c>
      <c r="AY1939" s="226" t="s">
        <v>184</v>
      </c>
    </row>
    <row r="1940" spans="1:65" s="2" customFormat="1" ht="16.5" customHeight="1">
      <c r="A1940" s="34"/>
      <c r="B1940" s="35"/>
      <c r="C1940" s="192" t="s">
        <v>1711</v>
      </c>
      <c r="D1940" s="192" t="s">
        <v>187</v>
      </c>
      <c r="E1940" s="193" t="s">
        <v>1712</v>
      </c>
      <c r="F1940" s="194" t="s">
        <v>1713</v>
      </c>
      <c r="G1940" s="195" t="s">
        <v>122</v>
      </c>
      <c r="H1940" s="196">
        <v>625.173</v>
      </c>
      <c r="I1940" s="197"/>
      <c r="J1940" s="198">
        <f>ROUND(I1940*H1940,2)</f>
        <v>0</v>
      </c>
      <c r="K1940" s="194" t="s">
        <v>190</v>
      </c>
      <c r="L1940" s="39"/>
      <c r="M1940" s="199" t="s">
        <v>1</v>
      </c>
      <c r="N1940" s="200" t="s">
        <v>40</v>
      </c>
      <c r="O1940" s="71"/>
      <c r="P1940" s="201">
        <f>O1940*H1940</f>
        <v>0</v>
      </c>
      <c r="Q1940" s="201">
        <v>2.9999999999999997E-4</v>
      </c>
      <c r="R1940" s="201">
        <f>Q1940*H1940</f>
        <v>0.18755189999999999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382</v>
      </c>
      <c r="AT1940" s="203" t="s">
        <v>187</v>
      </c>
      <c r="AU1940" s="203" t="s">
        <v>84</v>
      </c>
      <c r="AY1940" s="17" t="s">
        <v>184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82</v>
      </c>
      <c r="BK1940" s="204">
        <f>ROUND(I1940*H1940,2)</f>
        <v>0</v>
      </c>
      <c r="BL1940" s="17" t="s">
        <v>382</v>
      </c>
      <c r="BM1940" s="203" t="s">
        <v>1714</v>
      </c>
    </row>
    <row r="1941" spans="1:65" s="13" customFormat="1" ht="11.25">
      <c r="B1941" s="205"/>
      <c r="C1941" s="206"/>
      <c r="D1941" s="207" t="s">
        <v>193</v>
      </c>
      <c r="E1941" s="208" t="s">
        <v>1</v>
      </c>
      <c r="F1941" s="209" t="s">
        <v>1626</v>
      </c>
      <c r="G1941" s="206"/>
      <c r="H1941" s="208" t="s">
        <v>1</v>
      </c>
      <c r="I1941" s="210"/>
      <c r="J1941" s="206"/>
      <c r="K1941" s="206"/>
      <c r="L1941" s="211"/>
      <c r="M1941" s="212"/>
      <c r="N1941" s="213"/>
      <c r="O1941" s="213"/>
      <c r="P1941" s="213"/>
      <c r="Q1941" s="213"/>
      <c r="R1941" s="213"/>
      <c r="S1941" s="213"/>
      <c r="T1941" s="214"/>
      <c r="AT1941" s="215" t="s">
        <v>193</v>
      </c>
      <c r="AU1941" s="215" t="s">
        <v>84</v>
      </c>
      <c r="AV1941" s="13" t="s">
        <v>82</v>
      </c>
      <c r="AW1941" s="13" t="s">
        <v>31</v>
      </c>
      <c r="AX1941" s="13" t="s">
        <v>75</v>
      </c>
      <c r="AY1941" s="215" t="s">
        <v>184</v>
      </c>
    </row>
    <row r="1942" spans="1:65" s="13" customFormat="1" ht="11.25">
      <c r="B1942" s="205"/>
      <c r="C1942" s="206"/>
      <c r="D1942" s="207" t="s">
        <v>193</v>
      </c>
      <c r="E1942" s="208" t="s">
        <v>1</v>
      </c>
      <c r="F1942" s="209" t="s">
        <v>1681</v>
      </c>
      <c r="G1942" s="206"/>
      <c r="H1942" s="208" t="s">
        <v>1</v>
      </c>
      <c r="I1942" s="210"/>
      <c r="J1942" s="206"/>
      <c r="K1942" s="206"/>
      <c r="L1942" s="211"/>
      <c r="M1942" s="212"/>
      <c r="N1942" s="213"/>
      <c r="O1942" s="213"/>
      <c r="P1942" s="213"/>
      <c r="Q1942" s="213"/>
      <c r="R1942" s="213"/>
      <c r="S1942" s="213"/>
      <c r="T1942" s="214"/>
      <c r="AT1942" s="215" t="s">
        <v>193</v>
      </c>
      <c r="AU1942" s="215" t="s">
        <v>84</v>
      </c>
      <c r="AV1942" s="13" t="s">
        <v>82</v>
      </c>
      <c r="AW1942" s="13" t="s">
        <v>31</v>
      </c>
      <c r="AX1942" s="13" t="s">
        <v>75</v>
      </c>
      <c r="AY1942" s="215" t="s">
        <v>184</v>
      </c>
    </row>
    <row r="1943" spans="1:65" s="13" customFormat="1" ht="11.25">
      <c r="B1943" s="205"/>
      <c r="C1943" s="206"/>
      <c r="D1943" s="207" t="s">
        <v>193</v>
      </c>
      <c r="E1943" s="208" t="s">
        <v>1</v>
      </c>
      <c r="F1943" s="209" t="s">
        <v>195</v>
      </c>
      <c r="G1943" s="206"/>
      <c r="H1943" s="208" t="s">
        <v>1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193</v>
      </c>
      <c r="AU1943" s="215" t="s">
        <v>84</v>
      </c>
      <c r="AV1943" s="13" t="s">
        <v>82</v>
      </c>
      <c r="AW1943" s="13" t="s">
        <v>31</v>
      </c>
      <c r="AX1943" s="13" t="s">
        <v>75</v>
      </c>
      <c r="AY1943" s="215" t="s">
        <v>184</v>
      </c>
    </row>
    <row r="1944" spans="1:65" s="13" customFormat="1" ht="11.25">
      <c r="B1944" s="205"/>
      <c r="C1944" s="206"/>
      <c r="D1944" s="207" t="s">
        <v>193</v>
      </c>
      <c r="E1944" s="208" t="s">
        <v>1</v>
      </c>
      <c r="F1944" s="209" t="s">
        <v>195</v>
      </c>
      <c r="G1944" s="206"/>
      <c r="H1944" s="208" t="s">
        <v>1</v>
      </c>
      <c r="I1944" s="210"/>
      <c r="J1944" s="206"/>
      <c r="K1944" s="206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193</v>
      </c>
      <c r="AU1944" s="215" t="s">
        <v>84</v>
      </c>
      <c r="AV1944" s="13" t="s">
        <v>82</v>
      </c>
      <c r="AW1944" s="13" t="s">
        <v>31</v>
      </c>
      <c r="AX1944" s="13" t="s">
        <v>75</v>
      </c>
      <c r="AY1944" s="215" t="s">
        <v>184</v>
      </c>
    </row>
    <row r="1945" spans="1:65" s="14" customFormat="1" ht="11.25">
      <c r="B1945" s="216"/>
      <c r="C1945" s="217"/>
      <c r="D1945" s="207" t="s">
        <v>193</v>
      </c>
      <c r="E1945" s="218" t="s">
        <v>1</v>
      </c>
      <c r="F1945" s="219" t="s">
        <v>1095</v>
      </c>
      <c r="G1945" s="217"/>
      <c r="H1945" s="220">
        <v>56.36</v>
      </c>
      <c r="I1945" s="221"/>
      <c r="J1945" s="217"/>
      <c r="K1945" s="217"/>
      <c r="L1945" s="222"/>
      <c r="M1945" s="223"/>
      <c r="N1945" s="224"/>
      <c r="O1945" s="224"/>
      <c r="P1945" s="224"/>
      <c r="Q1945" s="224"/>
      <c r="R1945" s="224"/>
      <c r="S1945" s="224"/>
      <c r="T1945" s="225"/>
      <c r="AT1945" s="226" t="s">
        <v>193</v>
      </c>
      <c r="AU1945" s="226" t="s">
        <v>84</v>
      </c>
      <c r="AV1945" s="14" t="s">
        <v>84</v>
      </c>
      <c r="AW1945" s="14" t="s">
        <v>31</v>
      </c>
      <c r="AX1945" s="14" t="s">
        <v>75</v>
      </c>
      <c r="AY1945" s="226" t="s">
        <v>184</v>
      </c>
    </row>
    <row r="1946" spans="1:65" s="14" customFormat="1" ht="11.25">
      <c r="B1946" s="216"/>
      <c r="C1946" s="217"/>
      <c r="D1946" s="207" t="s">
        <v>193</v>
      </c>
      <c r="E1946" s="218" t="s">
        <v>1</v>
      </c>
      <c r="F1946" s="219" t="s">
        <v>1096</v>
      </c>
      <c r="G1946" s="217"/>
      <c r="H1946" s="220">
        <v>74.56</v>
      </c>
      <c r="I1946" s="221"/>
      <c r="J1946" s="217"/>
      <c r="K1946" s="217"/>
      <c r="L1946" s="222"/>
      <c r="M1946" s="223"/>
      <c r="N1946" s="224"/>
      <c r="O1946" s="224"/>
      <c r="P1946" s="224"/>
      <c r="Q1946" s="224"/>
      <c r="R1946" s="224"/>
      <c r="S1946" s="224"/>
      <c r="T1946" s="225"/>
      <c r="AT1946" s="226" t="s">
        <v>193</v>
      </c>
      <c r="AU1946" s="226" t="s">
        <v>84</v>
      </c>
      <c r="AV1946" s="14" t="s">
        <v>84</v>
      </c>
      <c r="AW1946" s="14" t="s">
        <v>31</v>
      </c>
      <c r="AX1946" s="14" t="s">
        <v>75</v>
      </c>
      <c r="AY1946" s="226" t="s">
        <v>184</v>
      </c>
    </row>
    <row r="1947" spans="1:65" s="14" customFormat="1" ht="11.25">
      <c r="B1947" s="216"/>
      <c r="C1947" s="217"/>
      <c r="D1947" s="207" t="s">
        <v>193</v>
      </c>
      <c r="E1947" s="218" t="s">
        <v>1</v>
      </c>
      <c r="F1947" s="219" t="s">
        <v>1107</v>
      </c>
      <c r="G1947" s="217"/>
      <c r="H1947" s="220">
        <v>15.52</v>
      </c>
      <c r="I1947" s="221"/>
      <c r="J1947" s="217"/>
      <c r="K1947" s="217"/>
      <c r="L1947" s="222"/>
      <c r="M1947" s="223"/>
      <c r="N1947" s="224"/>
      <c r="O1947" s="224"/>
      <c r="P1947" s="224"/>
      <c r="Q1947" s="224"/>
      <c r="R1947" s="224"/>
      <c r="S1947" s="224"/>
      <c r="T1947" s="225"/>
      <c r="AT1947" s="226" t="s">
        <v>193</v>
      </c>
      <c r="AU1947" s="226" t="s">
        <v>84</v>
      </c>
      <c r="AV1947" s="14" t="s">
        <v>84</v>
      </c>
      <c r="AW1947" s="14" t="s">
        <v>31</v>
      </c>
      <c r="AX1947" s="14" t="s">
        <v>75</v>
      </c>
      <c r="AY1947" s="226" t="s">
        <v>184</v>
      </c>
    </row>
    <row r="1948" spans="1:65" s="14" customFormat="1" ht="11.25">
      <c r="B1948" s="216"/>
      <c r="C1948" s="217"/>
      <c r="D1948" s="207" t="s">
        <v>193</v>
      </c>
      <c r="E1948" s="218" t="s">
        <v>1</v>
      </c>
      <c r="F1948" s="219" t="s">
        <v>1108</v>
      </c>
      <c r="G1948" s="217"/>
      <c r="H1948" s="220">
        <v>15.32</v>
      </c>
      <c r="I1948" s="221"/>
      <c r="J1948" s="217"/>
      <c r="K1948" s="217"/>
      <c r="L1948" s="222"/>
      <c r="M1948" s="223"/>
      <c r="N1948" s="224"/>
      <c r="O1948" s="224"/>
      <c r="P1948" s="224"/>
      <c r="Q1948" s="224"/>
      <c r="R1948" s="224"/>
      <c r="S1948" s="224"/>
      <c r="T1948" s="225"/>
      <c r="AT1948" s="226" t="s">
        <v>193</v>
      </c>
      <c r="AU1948" s="226" t="s">
        <v>84</v>
      </c>
      <c r="AV1948" s="14" t="s">
        <v>84</v>
      </c>
      <c r="AW1948" s="14" t="s">
        <v>31</v>
      </c>
      <c r="AX1948" s="14" t="s">
        <v>75</v>
      </c>
      <c r="AY1948" s="226" t="s">
        <v>184</v>
      </c>
    </row>
    <row r="1949" spans="1:65" s="14" customFormat="1" ht="11.25">
      <c r="B1949" s="216"/>
      <c r="C1949" s="217"/>
      <c r="D1949" s="207" t="s">
        <v>193</v>
      </c>
      <c r="E1949" s="218" t="s">
        <v>1</v>
      </c>
      <c r="F1949" s="219" t="s">
        <v>1109</v>
      </c>
      <c r="G1949" s="217"/>
      <c r="H1949" s="220">
        <v>31.52</v>
      </c>
      <c r="I1949" s="221"/>
      <c r="J1949" s="217"/>
      <c r="K1949" s="217"/>
      <c r="L1949" s="222"/>
      <c r="M1949" s="223"/>
      <c r="N1949" s="224"/>
      <c r="O1949" s="224"/>
      <c r="P1949" s="224"/>
      <c r="Q1949" s="224"/>
      <c r="R1949" s="224"/>
      <c r="S1949" s="224"/>
      <c r="T1949" s="225"/>
      <c r="AT1949" s="226" t="s">
        <v>193</v>
      </c>
      <c r="AU1949" s="226" t="s">
        <v>84</v>
      </c>
      <c r="AV1949" s="14" t="s">
        <v>84</v>
      </c>
      <c r="AW1949" s="14" t="s">
        <v>31</v>
      </c>
      <c r="AX1949" s="14" t="s">
        <v>75</v>
      </c>
      <c r="AY1949" s="226" t="s">
        <v>184</v>
      </c>
    </row>
    <row r="1950" spans="1:65" s="14" customFormat="1" ht="11.25">
      <c r="B1950" s="216"/>
      <c r="C1950" s="217"/>
      <c r="D1950" s="207" t="s">
        <v>193</v>
      </c>
      <c r="E1950" s="218" t="s">
        <v>1</v>
      </c>
      <c r="F1950" s="219" t="s">
        <v>1110</v>
      </c>
      <c r="G1950" s="217"/>
      <c r="H1950" s="220">
        <v>31.72</v>
      </c>
      <c r="I1950" s="221"/>
      <c r="J1950" s="217"/>
      <c r="K1950" s="217"/>
      <c r="L1950" s="222"/>
      <c r="M1950" s="223"/>
      <c r="N1950" s="224"/>
      <c r="O1950" s="224"/>
      <c r="P1950" s="224"/>
      <c r="Q1950" s="224"/>
      <c r="R1950" s="224"/>
      <c r="S1950" s="224"/>
      <c r="T1950" s="225"/>
      <c r="AT1950" s="226" t="s">
        <v>193</v>
      </c>
      <c r="AU1950" s="226" t="s">
        <v>84</v>
      </c>
      <c r="AV1950" s="14" t="s">
        <v>84</v>
      </c>
      <c r="AW1950" s="14" t="s">
        <v>31</v>
      </c>
      <c r="AX1950" s="14" t="s">
        <v>75</v>
      </c>
      <c r="AY1950" s="226" t="s">
        <v>184</v>
      </c>
    </row>
    <row r="1951" spans="1:65" s="14" customFormat="1" ht="11.25">
      <c r="B1951" s="216"/>
      <c r="C1951" s="217"/>
      <c r="D1951" s="207" t="s">
        <v>193</v>
      </c>
      <c r="E1951" s="218" t="s">
        <v>1</v>
      </c>
      <c r="F1951" s="219" t="s">
        <v>1229</v>
      </c>
      <c r="G1951" s="217"/>
      <c r="H1951" s="220">
        <v>5.4</v>
      </c>
      <c r="I1951" s="221"/>
      <c r="J1951" s="217"/>
      <c r="K1951" s="217"/>
      <c r="L1951" s="222"/>
      <c r="M1951" s="223"/>
      <c r="N1951" s="224"/>
      <c r="O1951" s="224"/>
      <c r="P1951" s="224"/>
      <c r="Q1951" s="224"/>
      <c r="R1951" s="224"/>
      <c r="S1951" s="224"/>
      <c r="T1951" s="225"/>
      <c r="AT1951" s="226" t="s">
        <v>193</v>
      </c>
      <c r="AU1951" s="226" t="s">
        <v>84</v>
      </c>
      <c r="AV1951" s="14" t="s">
        <v>84</v>
      </c>
      <c r="AW1951" s="14" t="s">
        <v>31</v>
      </c>
      <c r="AX1951" s="14" t="s">
        <v>75</v>
      </c>
      <c r="AY1951" s="226" t="s">
        <v>184</v>
      </c>
    </row>
    <row r="1952" spans="1:65" s="13" customFormat="1" ht="11.25">
      <c r="B1952" s="205"/>
      <c r="C1952" s="206"/>
      <c r="D1952" s="207" t="s">
        <v>193</v>
      </c>
      <c r="E1952" s="208" t="s">
        <v>1</v>
      </c>
      <c r="F1952" s="209" t="s">
        <v>195</v>
      </c>
      <c r="G1952" s="206"/>
      <c r="H1952" s="208" t="s">
        <v>1</v>
      </c>
      <c r="I1952" s="210"/>
      <c r="J1952" s="206"/>
      <c r="K1952" s="206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193</v>
      </c>
      <c r="AU1952" s="215" t="s">
        <v>84</v>
      </c>
      <c r="AV1952" s="13" t="s">
        <v>82</v>
      </c>
      <c r="AW1952" s="13" t="s">
        <v>31</v>
      </c>
      <c r="AX1952" s="13" t="s">
        <v>75</v>
      </c>
      <c r="AY1952" s="215" t="s">
        <v>184</v>
      </c>
    </row>
    <row r="1953" spans="2:51" s="13" customFormat="1" ht="11.25">
      <c r="B1953" s="205"/>
      <c r="C1953" s="206"/>
      <c r="D1953" s="207" t="s">
        <v>193</v>
      </c>
      <c r="E1953" s="208" t="s">
        <v>1</v>
      </c>
      <c r="F1953" s="209" t="s">
        <v>1689</v>
      </c>
      <c r="G1953" s="206"/>
      <c r="H1953" s="208" t="s">
        <v>1</v>
      </c>
      <c r="I1953" s="210"/>
      <c r="J1953" s="206"/>
      <c r="K1953" s="206"/>
      <c r="L1953" s="211"/>
      <c r="M1953" s="212"/>
      <c r="N1953" s="213"/>
      <c r="O1953" s="213"/>
      <c r="P1953" s="213"/>
      <c r="Q1953" s="213"/>
      <c r="R1953" s="213"/>
      <c r="S1953" s="213"/>
      <c r="T1953" s="214"/>
      <c r="AT1953" s="215" t="s">
        <v>193</v>
      </c>
      <c r="AU1953" s="215" t="s">
        <v>84</v>
      </c>
      <c r="AV1953" s="13" t="s">
        <v>82</v>
      </c>
      <c r="AW1953" s="13" t="s">
        <v>31</v>
      </c>
      <c r="AX1953" s="13" t="s">
        <v>75</v>
      </c>
      <c r="AY1953" s="215" t="s">
        <v>184</v>
      </c>
    </row>
    <row r="1954" spans="2:51" s="14" customFormat="1" ht="11.25">
      <c r="B1954" s="216"/>
      <c r="C1954" s="217"/>
      <c r="D1954" s="207" t="s">
        <v>193</v>
      </c>
      <c r="E1954" s="218" t="s">
        <v>1</v>
      </c>
      <c r="F1954" s="219" t="s">
        <v>1097</v>
      </c>
      <c r="G1954" s="217"/>
      <c r="H1954" s="220">
        <v>31.52</v>
      </c>
      <c r="I1954" s="221"/>
      <c r="J1954" s="217"/>
      <c r="K1954" s="217"/>
      <c r="L1954" s="222"/>
      <c r="M1954" s="223"/>
      <c r="N1954" s="224"/>
      <c r="O1954" s="224"/>
      <c r="P1954" s="224"/>
      <c r="Q1954" s="224"/>
      <c r="R1954" s="224"/>
      <c r="S1954" s="224"/>
      <c r="T1954" s="225"/>
      <c r="AT1954" s="226" t="s">
        <v>193</v>
      </c>
      <c r="AU1954" s="226" t="s">
        <v>84</v>
      </c>
      <c r="AV1954" s="14" t="s">
        <v>84</v>
      </c>
      <c r="AW1954" s="14" t="s">
        <v>31</v>
      </c>
      <c r="AX1954" s="14" t="s">
        <v>75</v>
      </c>
      <c r="AY1954" s="226" t="s">
        <v>184</v>
      </c>
    </row>
    <row r="1955" spans="2:51" s="14" customFormat="1" ht="11.25">
      <c r="B1955" s="216"/>
      <c r="C1955" s="217"/>
      <c r="D1955" s="207" t="s">
        <v>193</v>
      </c>
      <c r="E1955" s="218" t="s">
        <v>1</v>
      </c>
      <c r="F1955" s="219" t="s">
        <v>1098</v>
      </c>
      <c r="G1955" s="217"/>
      <c r="H1955" s="220">
        <v>14.805</v>
      </c>
      <c r="I1955" s="221"/>
      <c r="J1955" s="217"/>
      <c r="K1955" s="217"/>
      <c r="L1955" s="222"/>
      <c r="M1955" s="223"/>
      <c r="N1955" s="224"/>
      <c r="O1955" s="224"/>
      <c r="P1955" s="224"/>
      <c r="Q1955" s="224"/>
      <c r="R1955" s="224"/>
      <c r="S1955" s="224"/>
      <c r="T1955" s="225"/>
      <c r="AT1955" s="226" t="s">
        <v>193</v>
      </c>
      <c r="AU1955" s="226" t="s">
        <v>84</v>
      </c>
      <c r="AV1955" s="14" t="s">
        <v>84</v>
      </c>
      <c r="AW1955" s="14" t="s">
        <v>31</v>
      </c>
      <c r="AX1955" s="14" t="s">
        <v>75</v>
      </c>
      <c r="AY1955" s="226" t="s">
        <v>184</v>
      </c>
    </row>
    <row r="1956" spans="2:51" s="14" customFormat="1" ht="11.25">
      <c r="B1956" s="216"/>
      <c r="C1956" s="217"/>
      <c r="D1956" s="207" t="s">
        <v>193</v>
      </c>
      <c r="E1956" s="218" t="s">
        <v>1</v>
      </c>
      <c r="F1956" s="219" t="s">
        <v>1099</v>
      </c>
      <c r="G1956" s="217"/>
      <c r="H1956" s="220">
        <v>13.404999999999999</v>
      </c>
      <c r="I1956" s="221"/>
      <c r="J1956" s="217"/>
      <c r="K1956" s="217"/>
      <c r="L1956" s="222"/>
      <c r="M1956" s="223"/>
      <c r="N1956" s="224"/>
      <c r="O1956" s="224"/>
      <c r="P1956" s="224"/>
      <c r="Q1956" s="224"/>
      <c r="R1956" s="224"/>
      <c r="S1956" s="224"/>
      <c r="T1956" s="225"/>
      <c r="AT1956" s="226" t="s">
        <v>193</v>
      </c>
      <c r="AU1956" s="226" t="s">
        <v>84</v>
      </c>
      <c r="AV1956" s="14" t="s">
        <v>84</v>
      </c>
      <c r="AW1956" s="14" t="s">
        <v>31</v>
      </c>
      <c r="AX1956" s="14" t="s">
        <v>75</v>
      </c>
      <c r="AY1956" s="226" t="s">
        <v>184</v>
      </c>
    </row>
    <row r="1957" spans="2:51" s="14" customFormat="1" ht="11.25">
      <c r="B1957" s="216"/>
      <c r="C1957" s="217"/>
      <c r="D1957" s="207" t="s">
        <v>193</v>
      </c>
      <c r="E1957" s="218" t="s">
        <v>1</v>
      </c>
      <c r="F1957" s="219" t="s">
        <v>1100</v>
      </c>
      <c r="G1957" s="217"/>
      <c r="H1957" s="220">
        <v>27.3</v>
      </c>
      <c r="I1957" s="221"/>
      <c r="J1957" s="217"/>
      <c r="K1957" s="217"/>
      <c r="L1957" s="222"/>
      <c r="M1957" s="223"/>
      <c r="N1957" s="224"/>
      <c r="O1957" s="224"/>
      <c r="P1957" s="224"/>
      <c r="Q1957" s="224"/>
      <c r="R1957" s="224"/>
      <c r="S1957" s="224"/>
      <c r="T1957" s="225"/>
      <c r="AT1957" s="226" t="s">
        <v>193</v>
      </c>
      <c r="AU1957" s="226" t="s">
        <v>84</v>
      </c>
      <c r="AV1957" s="14" t="s">
        <v>84</v>
      </c>
      <c r="AW1957" s="14" t="s">
        <v>31</v>
      </c>
      <c r="AX1957" s="14" t="s">
        <v>75</v>
      </c>
      <c r="AY1957" s="226" t="s">
        <v>184</v>
      </c>
    </row>
    <row r="1958" spans="2:51" s="14" customFormat="1" ht="11.25">
      <c r="B1958" s="216"/>
      <c r="C1958" s="217"/>
      <c r="D1958" s="207" t="s">
        <v>193</v>
      </c>
      <c r="E1958" s="218" t="s">
        <v>1</v>
      </c>
      <c r="F1958" s="219" t="s">
        <v>1101</v>
      </c>
      <c r="G1958" s="217"/>
      <c r="H1958" s="220">
        <v>4.3730000000000002</v>
      </c>
      <c r="I1958" s="221"/>
      <c r="J1958" s="217"/>
      <c r="K1958" s="217"/>
      <c r="L1958" s="222"/>
      <c r="M1958" s="223"/>
      <c r="N1958" s="224"/>
      <c r="O1958" s="224"/>
      <c r="P1958" s="224"/>
      <c r="Q1958" s="224"/>
      <c r="R1958" s="224"/>
      <c r="S1958" s="224"/>
      <c r="T1958" s="225"/>
      <c r="AT1958" s="226" t="s">
        <v>193</v>
      </c>
      <c r="AU1958" s="226" t="s">
        <v>84</v>
      </c>
      <c r="AV1958" s="14" t="s">
        <v>84</v>
      </c>
      <c r="AW1958" s="14" t="s">
        <v>31</v>
      </c>
      <c r="AX1958" s="14" t="s">
        <v>75</v>
      </c>
      <c r="AY1958" s="226" t="s">
        <v>184</v>
      </c>
    </row>
    <row r="1959" spans="2:51" s="14" customFormat="1" ht="11.25">
      <c r="B1959" s="216"/>
      <c r="C1959" s="217"/>
      <c r="D1959" s="207" t="s">
        <v>193</v>
      </c>
      <c r="E1959" s="218" t="s">
        <v>1</v>
      </c>
      <c r="F1959" s="219" t="s">
        <v>1102</v>
      </c>
      <c r="G1959" s="217"/>
      <c r="H1959" s="220">
        <v>20.2</v>
      </c>
      <c r="I1959" s="221"/>
      <c r="J1959" s="217"/>
      <c r="K1959" s="217"/>
      <c r="L1959" s="222"/>
      <c r="M1959" s="223"/>
      <c r="N1959" s="224"/>
      <c r="O1959" s="224"/>
      <c r="P1959" s="224"/>
      <c r="Q1959" s="224"/>
      <c r="R1959" s="224"/>
      <c r="S1959" s="224"/>
      <c r="T1959" s="225"/>
      <c r="AT1959" s="226" t="s">
        <v>193</v>
      </c>
      <c r="AU1959" s="226" t="s">
        <v>84</v>
      </c>
      <c r="AV1959" s="14" t="s">
        <v>84</v>
      </c>
      <c r="AW1959" s="14" t="s">
        <v>31</v>
      </c>
      <c r="AX1959" s="14" t="s">
        <v>75</v>
      </c>
      <c r="AY1959" s="226" t="s">
        <v>184</v>
      </c>
    </row>
    <row r="1960" spans="2:51" s="14" customFormat="1" ht="11.25">
      <c r="B1960" s="216"/>
      <c r="C1960" s="217"/>
      <c r="D1960" s="207" t="s">
        <v>193</v>
      </c>
      <c r="E1960" s="218" t="s">
        <v>1</v>
      </c>
      <c r="F1960" s="219" t="s">
        <v>1103</v>
      </c>
      <c r="G1960" s="217"/>
      <c r="H1960" s="220">
        <v>3.855</v>
      </c>
      <c r="I1960" s="221"/>
      <c r="J1960" s="217"/>
      <c r="K1960" s="217"/>
      <c r="L1960" s="222"/>
      <c r="M1960" s="223"/>
      <c r="N1960" s="224"/>
      <c r="O1960" s="224"/>
      <c r="P1960" s="224"/>
      <c r="Q1960" s="224"/>
      <c r="R1960" s="224"/>
      <c r="S1960" s="224"/>
      <c r="T1960" s="225"/>
      <c r="AT1960" s="226" t="s">
        <v>193</v>
      </c>
      <c r="AU1960" s="226" t="s">
        <v>84</v>
      </c>
      <c r="AV1960" s="14" t="s">
        <v>84</v>
      </c>
      <c r="AW1960" s="14" t="s">
        <v>31</v>
      </c>
      <c r="AX1960" s="14" t="s">
        <v>75</v>
      </c>
      <c r="AY1960" s="226" t="s">
        <v>184</v>
      </c>
    </row>
    <row r="1961" spans="2:51" s="14" customFormat="1" ht="11.25">
      <c r="B1961" s="216"/>
      <c r="C1961" s="217"/>
      <c r="D1961" s="207" t="s">
        <v>193</v>
      </c>
      <c r="E1961" s="218" t="s">
        <v>1</v>
      </c>
      <c r="F1961" s="219" t="s">
        <v>1104</v>
      </c>
      <c r="G1961" s="217"/>
      <c r="H1961" s="220">
        <v>23.8</v>
      </c>
      <c r="I1961" s="221"/>
      <c r="J1961" s="217"/>
      <c r="K1961" s="217"/>
      <c r="L1961" s="222"/>
      <c r="M1961" s="223"/>
      <c r="N1961" s="224"/>
      <c r="O1961" s="224"/>
      <c r="P1961" s="224"/>
      <c r="Q1961" s="224"/>
      <c r="R1961" s="224"/>
      <c r="S1961" s="224"/>
      <c r="T1961" s="225"/>
      <c r="AT1961" s="226" t="s">
        <v>193</v>
      </c>
      <c r="AU1961" s="226" t="s">
        <v>84</v>
      </c>
      <c r="AV1961" s="14" t="s">
        <v>84</v>
      </c>
      <c r="AW1961" s="14" t="s">
        <v>31</v>
      </c>
      <c r="AX1961" s="14" t="s">
        <v>75</v>
      </c>
      <c r="AY1961" s="226" t="s">
        <v>184</v>
      </c>
    </row>
    <row r="1962" spans="2:51" s="14" customFormat="1" ht="11.25">
      <c r="B1962" s="216"/>
      <c r="C1962" s="217"/>
      <c r="D1962" s="207" t="s">
        <v>193</v>
      </c>
      <c r="E1962" s="218" t="s">
        <v>1</v>
      </c>
      <c r="F1962" s="219" t="s">
        <v>1105</v>
      </c>
      <c r="G1962" s="217"/>
      <c r="H1962" s="220">
        <v>4.2549999999999999</v>
      </c>
      <c r="I1962" s="221"/>
      <c r="J1962" s="217"/>
      <c r="K1962" s="217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193</v>
      </c>
      <c r="AU1962" s="226" t="s">
        <v>84</v>
      </c>
      <c r="AV1962" s="14" t="s">
        <v>84</v>
      </c>
      <c r="AW1962" s="14" t="s">
        <v>31</v>
      </c>
      <c r="AX1962" s="14" t="s">
        <v>75</v>
      </c>
      <c r="AY1962" s="226" t="s">
        <v>184</v>
      </c>
    </row>
    <row r="1963" spans="2:51" s="14" customFormat="1" ht="11.25">
      <c r="B1963" s="216"/>
      <c r="C1963" s="217"/>
      <c r="D1963" s="207" t="s">
        <v>193</v>
      </c>
      <c r="E1963" s="218" t="s">
        <v>1</v>
      </c>
      <c r="F1963" s="219" t="s">
        <v>1106</v>
      </c>
      <c r="G1963" s="217"/>
      <c r="H1963" s="220">
        <v>28.8</v>
      </c>
      <c r="I1963" s="221"/>
      <c r="J1963" s="217"/>
      <c r="K1963" s="217"/>
      <c r="L1963" s="222"/>
      <c r="M1963" s="223"/>
      <c r="N1963" s="224"/>
      <c r="O1963" s="224"/>
      <c r="P1963" s="224"/>
      <c r="Q1963" s="224"/>
      <c r="R1963" s="224"/>
      <c r="S1963" s="224"/>
      <c r="T1963" s="225"/>
      <c r="AT1963" s="226" t="s">
        <v>193</v>
      </c>
      <c r="AU1963" s="226" t="s">
        <v>84</v>
      </c>
      <c r="AV1963" s="14" t="s">
        <v>84</v>
      </c>
      <c r="AW1963" s="14" t="s">
        <v>31</v>
      </c>
      <c r="AX1963" s="14" t="s">
        <v>75</v>
      </c>
      <c r="AY1963" s="226" t="s">
        <v>184</v>
      </c>
    </row>
    <row r="1964" spans="2:51" s="14" customFormat="1" ht="11.25">
      <c r="B1964" s="216"/>
      <c r="C1964" s="217"/>
      <c r="D1964" s="207" t="s">
        <v>193</v>
      </c>
      <c r="E1964" s="218" t="s">
        <v>1</v>
      </c>
      <c r="F1964" s="219" t="s">
        <v>1111</v>
      </c>
      <c r="G1964" s="217"/>
      <c r="H1964" s="220">
        <v>4.2549999999999999</v>
      </c>
      <c r="I1964" s="221"/>
      <c r="J1964" s="217"/>
      <c r="K1964" s="217"/>
      <c r="L1964" s="222"/>
      <c r="M1964" s="223"/>
      <c r="N1964" s="224"/>
      <c r="O1964" s="224"/>
      <c r="P1964" s="224"/>
      <c r="Q1964" s="224"/>
      <c r="R1964" s="224"/>
      <c r="S1964" s="224"/>
      <c r="T1964" s="225"/>
      <c r="AT1964" s="226" t="s">
        <v>193</v>
      </c>
      <c r="AU1964" s="226" t="s">
        <v>84</v>
      </c>
      <c r="AV1964" s="14" t="s">
        <v>84</v>
      </c>
      <c r="AW1964" s="14" t="s">
        <v>31</v>
      </c>
      <c r="AX1964" s="14" t="s">
        <v>75</v>
      </c>
      <c r="AY1964" s="226" t="s">
        <v>184</v>
      </c>
    </row>
    <row r="1965" spans="2:51" s="14" customFormat="1" ht="11.25">
      <c r="B1965" s="216"/>
      <c r="C1965" s="217"/>
      <c r="D1965" s="207" t="s">
        <v>193</v>
      </c>
      <c r="E1965" s="218" t="s">
        <v>1</v>
      </c>
      <c r="F1965" s="219" t="s">
        <v>1112</v>
      </c>
      <c r="G1965" s="217"/>
      <c r="H1965" s="220">
        <v>28.8</v>
      </c>
      <c r="I1965" s="221"/>
      <c r="J1965" s="217"/>
      <c r="K1965" s="217"/>
      <c r="L1965" s="222"/>
      <c r="M1965" s="223"/>
      <c r="N1965" s="224"/>
      <c r="O1965" s="224"/>
      <c r="P1965" s="224"/>
      <c r="Q1965" s="224"/>
      <c r="R1965" s="224"/>
      <c r="S1965" s="224"/>
      <c r="T1965" s="225"/>
      <c r="AT1965" s="226" t="s">
        <v>193</v>
      </c>
      <c r="AU1965" s="226" t="s">
        <v>84</v>
      </c>
      <c r="AV1965" s="14" t="s">
        <v>84</v>
      </c>
      <c r="AW1965" s="14" t="s">
        <v>31</v>
      </c>
      <c r="AX1965" s="14" t="s">
        <v>75</v>
      </c>
      <c r="AY1965" s="226" t="s">
        <v>184</v>
      </c>
    </row>
    <row r="1966" spans="2:51" s="14" customFormat="1" ht="11.25">
      <c r="B1966" s="216"/>
      <c r="C1966" s="217"/>
      <c r="D1966" s="207" t="s">
        <v>193</v>
      </c>
      <c r="E1966" s="218" t="s">
        <v>1</v>
      </c>
      <c r="F1966" s="219" t="s">
        <v>1113</v>
      </c>
      <c r="G1966" s="217"/>
      <c r="H1966" s="220">
        <v>3.68</v>
      </c>
      <c r="I1966" s="221"/>
      <c r="J1966" s="217"/>
      <c r="K1966" s="217"/>
      <c r="L1966" s="222"/>
      <c r="M1966" s="223"/>
      <c r="N1966" s="224"/>
      <c r="O1966" s="224"/>
      <c r="P1966" s="224"/>
      <c r="Q1966" s="224"/>
      <c r="R1966" s="224"/>
      <c r="S1966" s="224"/>
      <c r="T1966" s="225"/>
      <c r="AT1966" s="226" t="s">
        <v>193</v>
      </c>
      <c r="AU1966" s="226" t="s">
        <v>84</v>
      </c>
      <c r="AV1966" s="14" t="s">
        <v>84</v>
      </c>
      <c r="AW1966" s="14" t="s">
        <v>31</v>
      </c>
      <c r="AX1966" s="14" t="s">
        <v>75</v>
      </c>
      <c r="AY1966" s="226" t="s">
        <v>184</v>
      </c>
    </row>
    <row r="1967" spans="2:51" s="14" customFormat="1" ht="11.25">
      <c r="B1967" s="216"/>
      <c r="C1967" s="217"/>
      <c r="D1967" s="207" t="s">
        <v>193</v>
      </c>
      <c r="E1967" s="218" t="s">
        <v>1</v>
      </c>
      <c r="F1967" s="219" t="s">
        <v>1114</v>
      </c>
      <c r="G1967" s="217"/>
      <c r="H1967" s="220">
        <v>23.9</v>
      </c>
      <c r="I1967" s="221"/>
      <c r="J1967" s="217"/>
      <c r="K1967" s="217"/>
      <c r="L1967" s="222"/>
      <c r="M1967" s="223"/>
      <c r="N1967" s="224"/>
      <c r="O1967" s="224"/>
      <c r="P1967" s="224"/>
      <c r="Q1967" s="224"/>
      <c r="R1967" s="224"/>
      <c r="S1967" s="224"/>
      <c r="T1967" s="225"/>
      <c r="AT1967" s="226" t="s">
        <v>193</v>
      </c>
      <c r="AU1967" s="226" t="s">
        <v>84</v>
      </c>
      <c r="AV1967" s="14" t="s">
        <v>84</v>
      </c>
      <c r="AW1967" s="14" t="s">
        <v>31</v>
      </c>
      <c r="AX1967" s="14" t="s">
        <v>75</v>
      </c>
      <c r="AY1967" s="226" t="s">
        <v>184</v>
      </c>
    </row>
    <row r="1968" spans="2:51" s="14" customFormat="1" ht="11.25">
      <c r="B1968" s="216"/>
      <c r="C1968" s="217"/>
      <c r="D1968" s="207" t="s">
        <v>193</v>
      </c>
      <c r="E1968" s="218" t="s">
        <v>1</v>
      </c>
      <c r="F1968" s="219" t="s">
        <v>1115</v>
      </c>
      <c r="G1968" s="217"/>
      <c r="H1968" s="220">
        <v>3.9849999999999999</v>
      </c>
      <c r="I1968" s="221"/>
      <c r="J1968" s="217"/>
      <c r="K1968" s="217"/>
      <c r="L1968" s="222"/>
      <c r="M1968" s="223"/>
      <c r="N1968" s="224"/>
      <c r="O1968" s="224"/>
      <c r="P1968" s="224"/>
      <c r="Q1968" s="224"/>
      <c r="R1968" s="224"/>
      <c r="S1968" s="224"/>
      <c r="T1968" s="225"/>
      <c r="AT1968" s="226" t="s">
        <v>193</v>
      </c>
      <c r="AU1968" s="226" t="s">
        <v>84</v>
      </c>
      <c r="AV1968" s="14" t="s">
        <v>84</v>
      </c>
      <c r="AW1968" s="14" t="s">
        <v>31</v>
      </c>
      <c r="AX1968" s="14" t="s">
        <v>75</v>
      </c>
      <c r="AY1968" s="226" t="s">
        <v>184</v>
      </c>
    </row>
    <row r="1969" spans="1:65" s="14" customFormat="1" ht="11.25">
      <c r="B1969" s="216"/>
      <c r="C1969" s="217"/>
      <c r="D1969" s="207" t="s">
        <v>193</v>
      </c>
      <c r="E1969" s="218" t="s">
        <v>1</v>
      </c>
      <c r="F1969" s="219" t="s">
        <v>1116</v>
      </c>
      <c r="G1969" s="217"/>
      <c r="H1969" s="220">
        <v>23.9</v>
      </c>
      <c r="I1969" s="221"/>
      <c r="J1969" s="217"/>
      <c r="K1969" s="217"/>
      <c r="L1969" s="222"/>
      <c r="M1969" s="223"/>
      <c r="N1969" s="224"/>
      <c r="O1969" s="224"/>
      <c r="P1969" s="224"/>
      <c r="Q1969" s="224"/>
      <c r="R1969" s="224"/>
      <c r="S1969" s="224"/>
      <c r="T1969" s="225"/>
      <c r="AT1969" s="226" t="s">
        <v>193</v>
      </c>
      <c r="AU1969" s="226" t="s">
        <v>84</v>
      </c>
      <c r="AV1969" s="14" t="s">
        <v>84</v>
      </c>
      <c r="AW1969" s="14" t="s">
        <v>31</v>
      </c>
      <c r="AX1969" s="14" t="s">
        <v>75</v>
      </c>
      <c r="AY1969" s="226" t="s">
        <v>184</v>
      </c>
    </row>
    <row r="1970" spans="1:65" s="14" customFormat="1" ht="11.25">
      <c r="B1970" s="216"/>
      <c r="C1970" s="217"/>
      <c r="D1970" s="207" t="s">
        <v>193</v>
      </c>
      <c r="E1970" s="218" t="s">
        <v>1</v>
      </c>
      <c r="F1970" s="219" t="s">
        <v>1117</v>
      </c>
      <c r="G1970" s="217"/>
      <c r="H1970" s="220">
        <v>25.76</v>
      </c>
      <c r="I1970" s="221"/>
      <c r="J1970" s="217"/>
      <c r="K1970" s="217"/>
      <c r="L1970" s="222"/>
      <c r="M1970" s="223"/>
      <c r="N1970" s="224"/>
      <c r="O1970" s="224"/>
      <c r="P1970" s="224"/>
      <c r="Q1970" s="224"/>
      <c r="R1970" s="224"/>
      <c r="S1970" s="224"/>
      <c r="T1970" s="225"/>
      <c r="AT1970" s="226" t="s">
        <v>193</v>
      </c>
      <c r="AU1970" s="226" t="s">
        <v>84</v>
      </c>
      <c r="AV1970" s="14" t="s">
        <v>84</v>
      </c>
      <c r="AW1970" s="14" t="s">
        <v>31</v>
      </c>
      <c r="AX1970" s="14" t="s">
        <v>75</v>
      </c>
      <c r="AY1970" s="226" t="s">
        <v>184</v>
      </c>
    </row>
    <row r="1971" spans="1:65" s="14" customFormat="1" ht="11.25">
      <c r="B1971" s="216"/>
      <c r="C1971" s="217"/>
      <c r="D1971" s="207" t="s">
        <v>193</v>
      </c>
      <c r="E1971" s="218" t="s">
        <v>1</v>
      </c>
      <c r="F1971" s="219" t="s">
        <v>1118</v>
      </c>
      <c r="G1971" s="217"/>
      <c r="H1971" s="220">
        <v>26.06</v>
      </c>
      <c r="I1971" s="221"/>
      <c r="J1971" s="217"/>
      <c r="K1971" s="217"/>
      <c r="L1971" s="222"/>
      <c r="M1971" s="223"/>
      <c r="N1971" s="224"/>
      <c r="O1971" s="224"/>
      <c r="P1971" s="224"/>
      <c r="Q1971" s="224"/>
      <c r="R1971" s="224"/>
      <c r="S1971" s="224"/>
      <c r="T1971" s="225"/>
      <c r="AT1971" s="226" t="s">
        <v>193</v>
      </c>
      <c r="AU1971" s="226" t="s">
        <v>84</v>
      </c>
      <c r="AV1971" s="14" t="s">
        <v>84</v>
      </c>
      <c r="AW1971" s="14" t="s">
        <v>31</v>
      </c>
      <c r="AX1971" s="14" t="s">
        <v>75</v>
      </c>
      <c r="AY1971" s="226" t="s">
        <v>184</v>
      </c>
    </row>
    <row r="1972" spans="1:65" s="14" customFormat="1" ht="11.25">
      <c r="B1972" s="216"/>
      <c r="C1972" s="217"/>
      <c r="D1972" s="207" t="s">
        <v>193</v>
      </c>
      <c r="E1972" s="218" t="s">
        <v>1</v>
      </c>
      <c r="F1972" s="219" t="s">
        <v>1119</v>
      </c>
      <c r="G1972" s="217"/>
      <c r="H1972" s="220">
        <v>14.865</v>
      </c>
      <c r="I1972" s="221"/>
      <c r="J1972" s="217"/>
      <c r="K1972" s="217"/>
      <c r="L1972" s="222"/>
      <c r="M1972" s="223"/>
      <c r="N1972" s="224"/>
      <c r="O1972" s="224"/>
      <c r="P1972" s="224"/>
      <c r="Q1972" s="224"/>
      <c r="R1972" s="224"/>
      <c r="S1972" s="224"/>
      <c r="T1972" s="225"/>
      <c r="AT1972" s="226" t="s">
        <v>193</v>
      </c>
      <c r="AU1972" s="226" t="s">
        <v>84</v>
      </c>
      <c r="AV1972" s="14" t="s">
        <v>84</v>
      </c>
      <c r="AW1972" s="14" t="s">
        <v>31</v>
      </c>
      <c r="AX1972" s="14" t="s">
        <v>75</v>
      </c>
      <c r="AY1972" s="226" t="s">
        <v>184</v>
      </c>
    </row>
    <row r="1973" spans="1:65" s="14" customFormat="1" ht="11.25">
      <c r="B1973" s="216"/>
      <c r="C1973" s="217"/>
      <c r="D1973" s="207" t="s">
        <v>193</v>
      </c>
      <c r="E1973" s="218" t="s">
        <v>1</v>
      </c>
      <c r="F1973" s="219" t="s">
        <v>1120</v>
      </c>
      <c r="G1973" s="217"/>
      <c r="H1973" s="220">
        <v>13.565</v>
      </c>
      <c r="I1973" s="221"/>
      <c r="J1973" s="217"/>
      <c r="K1973" s="217"/>
      <c r="L1973" s="222"/>
      <c r="M1973" s="223"/>
      <c r="N1973" s="224"/>
      <c r="O1973" s="224"/>
      <c r="P1973" s="224"/>
      <c r="Q1973" s="224"/>
      <c r="R1973" s="224"/>
      <c r="S1973" s="224"/>
      <c r="T1973" s="225"/>
      <c r="AT1973" s="226" t="s">
        <v>193</v>
      </c>
      <c r="AU1973" s="226" t="s">
        <v>84</v>
      </c>
      <c r="AV1973" s="14" t="s">
        <v>84</v>
      </c>
      <c r="AW1973" s="14" t="s">
        <v>31</v>
      </c>
      <c r="AX1973" s="14" t="s">
        <v>75</v>
      </c>
      <c r="AY1973" s="226" t="s">
        <v>184</v>
      </c>
    </row>
    <row r="1974" spans="1:65" s="14" customFormat="1" ht="11.25">
      <c r="B1974" s="216"/>
      <c r="C1974" s="217"/>
      <c r="D1974" s="207" t="s">
        <v>193</v>
      </c>
      <c r="E1974" s="218" t="s">
        <v>1</v>
      </c>
      <c r="F1974" s="219" t="s">
        <v>1121</v>
      </c>
      <c r="G1974" s="217"/>
      <c r="H1974" s="220">
        <v>53.69</v>
      </c>
      <c r="I1974" s="221"/>
      <c r="J1974" s="217"/>
      <c r="K1974" s="217"/>
      <c r="L1974" s="222"/>
      <c r="M1974" s="223"/>
      <c r="N1974" s="224"/>
      <c r="O1974" s="224"/>
      <c r="P1974" s="224"/>
      <c r="Q1974" s="224"/>
      <c r="R1974" s="224"/>
      <c r="S1974" s="224"/>
      <c r="T1974" s="225"/>
      <c r="AT1974" s="226" t="s">
        <v>193</v>
      </c>
      <c r="AU1974" s="226" t="s">
        <v>84</v>
      </c>
      <c r="AV1974" s="14" t="s">
        <v>84</v>
      </c>
      <c r="AW1974" s="14" t="s">
        <v>31</v>
      </c>
      <c r="AX1974" s="14" t="s">
        <v>75</v>
      </c>
      <c r="AY1974" s="226" t="s">
        <v>184</v>
      </c>
    </row>
    <row r="1975" spans="1:65" s="2" customFormat="1" ht="44.25" customHeight="1">
      <c r="A1975" s="34"/>
      <c r="B1975" s="35"/>
      <c r="C1975" s="227" t="s">
        <v>1715</v>
      </c>
      <c r="D1975" s="227" t="s">
        <v>592</v>
      </c>
      <c r="E1975" s="228" t="s">
        <v>1716</v>
      </c>
      <c r="F1975" s="229" t="s">
        <v>1717</v>
      </c>
      <c r="G1975" s="230" t="s">
        <v>122</v>
      </c>
      <c r="H1975" s="231">
        <v>275.767</v>
      </c>
      <c r="I1975" s="232"/>
      <c r="J1975" s="233">
        <f>ROUND(I1975*H1975,2)</f>
        <v>0</v>
      </c>
      <c r="K1975" s="229" t="s">
        <v>649</v>
      </c>
      <c r="L1975" s="234"/>
      <c r="M1975" s="235" t="s">
        <v>1</v>
      </c>
      <c r="N1975" s="236" t="s">
        <v>40</v>
      </c>
      <c r="O1975" s="71"/>
      <c r="P1975" s="201">
        <f>O1975*H1975</f>
        <v>0</v>
      </c>
      <c r="Q1975" s="201">
        <v>0</v>
      </c>
      <c r="R1975" s="201">
        <f>Q1975*H1975</f>
        <v>0</v>
      </c>
      <c r="S1975" s="201">
        <v>0</v>
      </c>
      <c r="T1975" s="202">
        <f>S1975*H1975</f>
        <v>0</v>
      </c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R1975" s="203" t="s">
        <v>715</v>
      </c>
      <c r="AT1975" s="203" t="s">
        <v>592</v>
      </c>
      <c r="AU1975" s="203" t="s">
        <v>84</v>
      </c>
      <c r="AY1975" s="17" t="s">
        <v>184</v>
      </c>
      <c r="BE1975" s="204">
        <f>IF(N1975="základní",J1975,0)</f>
        <v>0</v>
      </c>
      <c r="BF1975" s="204">
        <f>IF(N1975="snížená",J1975,0)</f>
        <v>0</v>
      </c>
      <c r="BG1975" s="204">
        <f>IF(N1975="zákl. přenesená",J1975,0)</f>
        <v>0</v>
      </c>
      <c r="BH1975" s="204">
        <f>IF(N1975="sníž. přenesená",J1975,0)</f>
        <v>0</v>
      </c>
      <c r="BI1975" s="204">
        <f>IF(N1975="nulová",J1975,0)</f>
        <v>0</v>
      </c>
      <c r="BJ1975" s="17" t="s">
        <v>82</v>
      </c>
      <c r="BK1975" s="204">
        <f>ROUND(I1975*H1975,2)</f>
        <v>0</v>
      </c>
      <c r="BL1975" s="17" t="s">
        <v>382</v>
      </c>
      <c r="BM1975" s="203" t="s">
        <v>1718</v>
      </c>
    </row>
    <row r="1976" spans="1:65" s="13" customFormat="1" ht="11.25">
      <c r="B1976" s="205"/>
      <c r="C1976" s="206"/>
      <c r="D1976" s="207" t="s">
        <v>193</v>
      </c>
      <c r="E1976" s="208" t="s">
        <v>1</v>
      </c>
      <c r="F1976" s="209" t="s">
        <v>1719</v>
      </c>
      <c r="G1976" s="206"/>
      <c r="H1976" s="208" t="s">
        <v>1</v>
      </c>
      <c r="I1976" s="210"/>
      <c r="J1976" s="206"/>
      <c r="K1976" s="206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193</v>
      </c>
      <c r="AU1976" s="215" t="s">
        <v>84</v>
      </c>
      <c r="AV1976" s="13" t="s">
        <v>82</v>
      </c>
      <c r="AW1976" s="13" t="s">
        <v>31</v>
      </c>
      <c r="AX1976" s="13" t="s">
        <v>75</v>
      </c>
      <c r="AY1976" s="215" t="s">
        <v>184</v>
      </c>
    </row>
    <row r="1977" spans="1:65" s="13" customFormat="1" ht="11.25">
      <c r="B1977" s="205"/>
      <c r="C1977" s="206"/>
      <c r="D1977" s="207" t="s">
        <v>193</v>
      </c>
      <c r="E1977" s="208" t="s">
        <v>1</v>
      </c>
      <c r="F1977" s="209" t="s">
        <v>195</v>
      </c>
      <c r="G1977" s="206"/>
      <c r="H1977" s="208" t="s">
        <v>1</v>
      </c>
      <c r="I1977" s="210"/>
      <c r="J1977" s="206"/>
      <c r="K1977" s="206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193</v>
      </c>
      <c r="AU1977" s="215" t="s">
        <v>84</v>
      </c>
      <c r="AV1977" s="13" t="s">
        <v>82</v>
      </c>
      <c r="AW1977" s="13" t="s">
        <v>31</v>
      </c>
      <c r="AX1977" s="13" t="s">
        <v>75</v>
      </c>
      <c r="AY1977" s="215" t="s">
        <v>184</v>
      </c>
    </row>
    <row r="1978" spans="1:65" s="13" customFormat="1" ht="11.25">
      <c r="B1978" s="205"/>
      <c r="C1978" s="206"/>
      <c r="D1978" s="207" t="s">
        <v>193</v>
      </c>
      <c r="E1978" s="208" t="s">
        <v>1</v>
      </c>
      <c r="F1978" s="209" t="s">
        <v>1720</v>
      </c>
      <c r="G1978" s="206"/>
      <c r="H1978" s="208" t="s">
        <v>1</v>
      </c>
      <c r="I1978" s="210"/>
      <c r="J1978" s="206"/>
      <c r="K1978" s="206"/>
      <c r="L1978" s="211"/>
      <c r="M1978" s="212"/>
      <c r="N1978" s="213"/>
      <c r="O1978" s="213"/>
      <c r="P1978" s="213"/>
      <c r="Q1978" s="213"/>
      <c r="R1978" s="213"/>
      <c r="S1978" s="213"/>
      <c r="T1978" s="214"/>
      <c r="AT1978" s="215" t="s">
        <v>193</v>
      </c>
      <c r="AU1978" s="215" t="s">
        <v>84</v>
      </c>
      <c r="AV1978" s="13" t="s">
        <v>82</v>
      </c>
      <c r="AW1978" s="13" t="s">
        <v>31</v>
      </c>
      <c r="AX1978" s="13" t="s">
        <v>75</v>
      </c>
      <c r="AY1978" s="215" t="s">
        <v>184</v>
      </c>
    </row>
    <row r="1979" spans="1:65" s="14" customFormat="1" ht="11.25">
      <c r="B1979" s="216"/>
      <c r="C1979" s="217"/>
      <c r="D1979" s="207" t="s">
        <v>193</v>
      </c>
      <c r="E1979" s="218" t="s">
        <v>1</v>
      </c>
      <c r="F1979" s="219" t="s">
        <v>1721</v>
      </c>
      <c r="G1979" s="217"/>
      <c r="H1979" s="220">
        <v>230.4</v>
      </c>
      <c r="I1979" s="221"/>
      <c r="J1979" s="217"/>
      <c r="K1979" s="217"/>
      <c r="L1979" s="222"/>
      <c r="M1979" s="223"/>
      <c r="N1979" s="224"/>
      <c r="O1979" s="224"/>
      <c r="P1979" s="224"/>
      <c r="Q1979" s="224"/>
      <c r="R1979" s="224"/>
      <c r="S1979" s="224"/>
      <c r="T1979" s="225"/>
      <c r="AT1979" s="226" t="s">
        <v>193</v>
      </c>
      <c r="AU1979" s="226" t="s">
        <v>84</v>
      </c>
      <c r="AV1979" s="14" t="s">
        <v>84</v>
      </c>
      <c r="AW1979" s="14" t="s">
        <v>31</v>
      </c>
      <c r="AX1979" s="14" t="s">
        <v>75</v>
      </c>
      <c r="AY1979" s="226" t="s">
        <v>184</v>
      </c>
    </row>
    <row r="1980" spans="1:65" s="13" customFormat="1" ht="11.25">
      <c r="B1980" s="205"/>
      <c r="C1980" s="206"/>
      <c r="D1980" s="207" t="s">
        <v>193</v>
      </c>
      <c r="E1980" s="208" t="s">
        <v>1</v>
      </c>
      <c r="F1980" s="209" t="s">
        <v>1722</v>
      </c>
      <c r="G1980" s="206"/>
      <c r="H1980" s="208" t="s">
        <v>1</v>
      </c>
      <c r="I1980" s="210"/>
      <c r="J1980" s="206"/>
      <c r="K1980" s="206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193</v>
      </c>
      <c r="AU1980" s="215" t="s">
        <v>84</v>
      </c>
      <c r="AV1980" s="13" t="s">
        <v>82</v>
      </c>
      <c r="AW1980" s="13" t="s">
        <v>31</v>
      </c>
      <c r="AX1980" s="13" t="s">
        <v>75</v>
      </c>
      <c r="AY1980" s="215" t="s">
        <v>184</v>
      </c>
    </row>
    <row r="1981" spans="1:65" s="14" customFormat="1" ht="11.25">
      <c r="B1981" s="216"/>
      <c r="C1981" s="217"/>
      <c r="D1981" s="207" t="s">
        <v>193</v>
      </c>
      <c r="E1981" s="218" t="s">
        <v>1</v>
      </c>
      <c r="F1981" s="219" t="s">
        <v>1723</v>
      </c>
      <c r="G1981" s="217"/>
      <c r="H1981" s="220">
        <v>20.297000000000001</v>
      </c>
      <c r="I1981" s="221"/>
      <c r="J1981" s="217"/>
      <c r="K1981" s="217"/>
      <c r="L1981" s="222"/>
      <c r="M1981" s="223"/>
      <c r="N1981" s="224"/>
      <c r="O1981" s="224"/>
      <c r="P1981" s="224"/>
      <c r="Q1981" s="224"/>
      <c r="R1981" s="224"/>
      <c r="S1981" s="224"/>
      <c r="T1981" s="225"/>
      <c r="AT1981" s="226" t="s">
        <v>193</v>
      </c>
      <c r="AU1981" s="226" t="s">
        <v>84</v>
      </c>
      <c r="AV1981" s="14" t="s">
        <v>84</v>
      </c>
      <c r="AW1981" s="14" t="s">
        <v>31</v>
      </c>
      <c r="AX1981" s="14" t="s">
        <v>75</v>
      </c>
      <c r="AY1981" s="226" t="s">
        <v>184</v>
      </c>
    </row>
    <row r="1982" spans="1:65" s="14" customFormat="1" ht="11.25">
      <c r="B1982" s="216"/>
      <c r="C1982" s="217"/>
      <c r="D1982" s="207" t="s">
        <v>193</v>
      </c>
      <c r="E1982" s="217"/>
      <c r="F1982" s="219" t="s">
        <v>1724</v>
      </c>
      <c r="G1982" s="217"/>
      <c r="H1982" s="220">
        <v>275.767</v>
      </c>
      <c r="I1982" s="221"/>
      <c r="J1982" s="217"/>
      <c r="K1982" s="217"/>
      <c r="L1982" s="222"/>
      <c r="M1982" s="223"/>
      <c r="N1982" s="224"/>
      <c r="O1982" s="224"/>
      <c r="P1982" s="224"/>
      <c r="Q1982" s="224"/>
      <c r="R1982" s="224"/>
      <c r="S1982" s="224"/>
      <c r="T1982" s="225"/>
      <c r="AT1982" s="226" t="s">
        <v>193</v>
      </c>
      <c r="AU1982" s="226" t="s">
        <v>84</v>
      </c>
      <c r="AV1982" s="14" t="s">
        <v>84</v>
      </c>
      <c r="AW1982" s="14" t="s">
        <v>4</v>
      </c>
      <c r="AX1982" s="14" t="s">
        <v>82</v>
      </c>
      <c r="AY1982" s="226" t="s">
        <v>184</v>
      </c>
    </row>
    <row r="1983" spans="1:65" s="2" customFormat="1" ht="48">
      <c r="A1983" s="34"/>
      <c r="B1983" s="35"/>
      <c r="C1983" s="227" t="s">
        <v>1725</v>
      </c>
      <c r="D1983" s="227" t="s">
        <v>592</v>
      </c>
      <c r="E1983" s="228" t="s">
        <v>1726</v>
      </c>
      <c r="F1983" s="229" t="s">
        <v>1727</v>
      </c>
      <c r="G1983" s="230" t="s">
        <v>122</v>
      </c>
      <c r="H1983" s="231">
        <v>471.49</v>
      </c>
      <c r="I1983" s="232"/>
      <c r="J1983" s="233">
        <f>ROUND(I1983*H1983,2)</f>
        <v>0</v>
      </c>
      <c r="K1983" s="229" t="s">
        <v>649</v>
      </c>
      <c r="L1983" s="234"/>
      <c r="M1983" s="235" t="s">
        <v>1</v>
      </c>
      <c r="N1983" s="236" t="s">
        <v>40</v>
      </c>
      <c r="O1983" s="71"/>
      <c r="P1983" s="201">
        <f>O1983*H1983</f>
        <v>0</v>
      </c>
      <c r="Q1983" s="201">
        <v>0</v>
      </c>
      <c r="R1983" s="201">
        <f>Q1983*H1983</f>
        <v>0</v>
      </c>
      <c r="S1983" s="201">
        <v>0</v>
      </c>
      <c r="T1983" s="202">
        <f>S1983*H1983</f>
        <v>0</v>
      </c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R1983" s="203" t="s">
        <v>715</v>
      </c>
      <c r="AT1983" s="203" t="s">
        <v>592</v>
      </c>
      <c r="AU1983" s="203" t="s">
        <v>84</v>
      </c>
      <c r="AY1983" s="17" t="s">
        <v>184</v>
      </c>
      <c r="BE1983" s="204">
        <f>IF(N1983="základní",J1983,0)</f>
        <v>0</v>
      </c>
      <c r="BF1983" s="204">
        <f>IF(N1983="snížená",J1983,0)</f>
        <v>0</v>
      </c>
      <c r="BG1983" s="204">
        <f>IF(N1983="zákl. přenesená",J1983,0)</f>
        <v>0</v>
      </c>
      <c r="BH1983" s="204">
        <f>IF(N1983="sníž. přenesená",J1983,0)</f>
        <v>0</v>
      </c>
      <c r="BI1983" s="204">
        <f>IF(N1983="nulová",J1983,0)</f>
        <v>0</v>
      </c>
      <c r="BJ1983" s="17" t="s">
        <v>82</v>
      </c>
      <c r="BK1983" s="204">
        <f>ROUND(I1983*H1983,2)</f>
        <v>0</v>
      </c>
      <c r="BL1983" s="17" t="s">
        <v>382</v>
      </c>
      <c r="BM1983" s="203" t="s">
        <v>1728</v>
      </c>
    </row>
    <row r="1984" spans="1:65" s="13" customFormat="1" ht="11.25">
      <c r="B1984" s="205"/>
      <c r="C1984" s="206"/>
      <c r="D1984" s="207" t="s">
        <v>193</v>
      </c>
      <c r="E1984" s="208" t="s">
        <v>1</v>
      </c>
      <c r="F1984" s="209" t="s">
        <v>1729</v>
      </c>
      <c r="G1984" s="206"/>
      <c r="H1984" s="208" t="s">
        <v>1</v>
      </c>
      <c r="I1984" s="210"/>
      <c r="J1984" s="206"/>
      <c r="K1984" s="206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193</v>
      </c>
      <c r="AU1984" s="215" t="s">
        <v>84</v>
      </c>
      <c r="AV1984" s="13" t="s">
        <v>82</v>
      </c>
      <c r="AW1984" s="13" t="s">
        <v>31</v>
      </c>
      <c r="AX1984" s="13" t="s">
        <v>75</v>
      </c>
      <c r="AY1984" s="215" t="s">
        <v>184</v>
      </c>
    </row>
    <row r="1985" spans="1:65" s="13" customFormat="1" ht="11.25">
      <c r="B1985" s="205"/>
      <c r="C1985" s="206"/>
      <c r="D1985" s="207" t="s">
        <v>193</v>
      </c>
      <c r="E1985" s="208" t="s">
        <v>1</v>
      </c>
      <c r="F1985" s="209" t="s">
        <v>195</v>
      </c>
      <c r="G1985" s="206"/>
      <c r="H1985" s="208" t="s">
        <v>1</v>
      </c>
      <c r="I1985" s="210"/>
      <c r="J1985" s="206"/>
      <c r="K1985" s="206"/>
      <c r="L1985" s="211"/>
      <c r="M1985" s="212"/>
      <c r="N1985" s="213"/>
      <c r="O1985" s="213"/>
      <c r="P1985" s="213"/>
      <c r="Q1985" s="213"/>
      <c r="R1985" s="213"/>
      <c r="S1985" s="213"/>
      <c r="T1985" s="214"/>
      <c r="AT1985" s="215" t="s">
        <v>193</v>
      </c>
      <c r="AU1985" s="215" t="s">
        <v>84</v>
      </c>
      <c r="AV1985" s="13" t="s">
        <v>82</v>
      </c>
      <c r="AW1985" s="13" t="s">
        <v>31</v>
      </c>
      <c r="AX1985" s="13" t="s">
        <v>75</v>
      </c>
      <c r="AY1985" s="215" t="s">
        <v>184</v>
      </c>
    </row>
    <row r="1986" spans="1:65" s="13" customFormat="1" ht="11.25">
      <c r="B1986" s="205"/>
      <c r="C1986" s="206"/>
      <c r="D1986" s="207" t="s">
        <v>193</v>
      </c>
      <c r="E1986" s="208" t="s">
        <v>1</v>
      </c>
      <c r="F1986" s="209" t="s">
        <v>1720</v>
      </c>
      <c r="G1986" s="206"/>
      <c r="H1986" s="208" t="s">
        <v>1</v>
      </c>
      <c r="I1986" s="210"/>
      <c r="J1986" s="206"/>
      <c r="K1986" s="206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193</v>
      </c>
      <c r="AU1986" s="215" t="s">
        <v>84</v>
      </c>
      <c r="AV1986" s="13" t="s">
        <v>82</v>
      </c>
      <c r="AW1986" s="13" t="s">
        <v>31</v>
      </c>
      <c r="AX1986" s="13" t="s">
        <v>75</v>
      </c>
      <c r="AY1986" s="215" t="s">
        <v>184</v>
      </c>
    </row>
    <row r="1987" spans="1:65" s="14" customFormat="1" ht="11.25">
      <c r="B1987" s="216"/>
      <c r="C1987" s="217"/>
      <c r="D1987" s="207" t="s">
        <v>193</v>
      </c>
      <c r="E1987" s="218" t="s">
        <v>1</v>
      </c>
      <c r="F1987" s="219" t="s">
        <v>1730</v>
      </c>
      <c r="G1987" s="217"/>
      <c r="H1987" s="220">
        <v>394.77300000000002</v>
      </c>
      <c r="I1987" s="221"/>
      <c r="J1987" s="217"/>
      <c r="K1987" s="217"/>
      <c r="L1987" s="222"/>
      <c r="M1987" s="223"/>
      <c r="N1987" s="224"/>
      <c r="O1987" s="224"/>
      <c r="P1987" s="224"/>
      <c r="Q1987" s="224"/>
      <c r="R1987" s="224"/>
      <c r="S1987" s="224"/>
      <c r="T1987" s="225"/>
      <c r="AT1987" s="226" t="s">
        <v>193</v>
      </c>
      <c r="AU1987" s="226" t="s">
        <v>84</v>
      </c>
      <c r="AV1987" s="14" t="s">
        <v>84</v>
      </c>
      <c r="AW1987" s="14" t="s">
        <v>31</v>
      </c>
      <c r="AX1987" s="14" t="s">
        <v>75</v>
      </c>
      <c r="AY1987" s="226" t="s">
        <v>184</v>
      </c>
    </row>
    <row r="1988" spans="1:65" s="13" customFormat="1" ht="11.25">
      <c r="B1988" s="205"/>
      <c r="C1988" s="206"/>
      <c r="D1988" s="207" t="s">
        <v>193</v>
      </c>
      <c r="E1988" s="208" t="s">
        <v>1</v>
      </c>
      <c r="F1988" s="209" t="s">
        <v>1722</v>
      </c>
      <c r="G1988" s="206"/>
      <c r="H1988" s="208" t="s">
        <v>1</v>
      </c>
      <c r="I1988" s="210"/>
      <c r="J1988" s="206"/>
      <c r="K1988" s="206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193</v>
      </c>
      <c r="AU1988" s="215" t="s">
        <v>84</v>
      </c>
      <c r="AV1988" s="13" t="s">
        <v>82</v>
      </c>
      <c r="AW1988" s="13" t="s">
        <v>31</v>
      </c>
      <c r="AX1988" s="13" t="s">
        <v>75</v>
      </c>
      <c r="AY1988" s="215" t="s">
        <v>184</v>
      </c>
    </row>
    <row r="1989" spans="1:65" s="14" customFormat="1" ht="11.25">
      <c r="B1989" s="216"/>
      <c r="C1989" s="217"/>
      <c r="D1989" s="207" t="s">
        <v>193</v>
      </c>
      <c r="E1989" s="218" t="s">
        <v>1</v>
      </c>
      <c r="F1989" s="219" t="s">
        <v>1731</v>
      </c>
      <c r="G1989" s="217"/>
      <c r="H1989" s="220">
        <v>33.853999999999999</v>
      </c>
      <c r="I1989" s="221"/>
      <c r="J1989" s="217"/>
      <c r="K1989" s="217"/>
      <c r="L1989" s="222"/>
      <c r="M1989" s="223"/>
      <c r="N1989" s="224"/>
      <c r="O1989" s="224"/>
      <c r="P1989" s="224"/>
      <c r="Q1989" s="224"/>
      <c r="R1989" s="224"/>
      <c r="S1989" s="224"/>
      <c r="T1989" s="225"/>
      <c r="AT1989" s="226" t="s">
        <v>193</v>
      </c>
      <c r="AU1989" s="226" t="s">
        <v>84</v>
      </c>
      <c r="AV1989" s="14" t="s">
        <v>84</v>
      </c>
      <c r="AW1989" s="14" t="s">
        <v>31</v>
      </c>
      <c r="AX1989" s="14" t="s">
        <v>75</v>
      </c>
      <c r="AY1989" s="226" t="s">
        <v>184</v>
      </c>
    </row>
    <row r="1990" spans="1:65" s="14" customFormat="1" ht="11.25">
      <c r="B1990" s="216"/>
      <c r="C1990" s="217"/>
      <c r="D1990" s="207" t="s">
        <v>193</v>
      </c>
      <c r="E1990" s="217"/>
      <c r="F1990" s="219" t="s">
        <v>1732</v>
      </c>
      <c r="G1990" s="217"/>
      <c r="H1990" s="220">
        <v>471.49</v>
      </c>
      <c r="I1990" s="221"/>
      <c r="J1990" s="217"/>
      <c r="K1990" s="217"/>
      <c r="L1990" s="222"/>
      <c r="M1990" s="223"/>
      <c r="N1990" s="224"/>
      <c r="O1990" s="224"/>
      <c r="P1990" s="224"/>
      <c r="Q1990" s="224"/>
      <c r="R1990" s="224"/>
      <c r="S1990" s="224"/>
      <c r="T1990" s="225"/>
      <c r="AT1990" s="226" t="s">
        <v>193</v>
      </c>
      <c r="AU1990" s="226" t="s">
        <v>84</v>
      </c>
      <c r="AV1990" s="14" t="s">
        <v>84</v>
      </c>
      <c r="AW1990" s="14" t="s">
        <v>4</v>
      </c>
      <c r="AX1990" s="14" t="s">
        <v>82</v>
      </c>
      <c r="AY1990" s="226" t="s">
        <v>184</v>
      </c>
    </row>
    <row r="1991" spans="1:65" s="2" customFormat="1" ht="16.5" customHeight="1">
      <c r="A1991" s="34"/>
      <c r="B1991" s="35"/>
      <c r="C1991" s="192" t="s">
        <v>1733</v>
      </c>
      <c r="D1991" s="192" t="s">
        <v>187</v>
      </c>
      <c r="E1991" s="193" t="s">
        <v>1734</v>
      </c>
      <c r="F1991" s="194" t="s">
        <v>1735</v>
      </c>
      <c r="G1991" s="195" t="s">
        <v>122</v>
      </c>
      <c r="H1991" s="196">
        <v>625.173</v>
      </c>
      <c r="I1991" s="197"/>
      <c r="J1991" s="198">
        <f>ROUND(I1991*H1991,2)</f>
        <v>0</v>
      </c>
      <c r="K1991" s="194" t="s">
        <v>190</v>
      </c>
      <c r="L1991" s="39"/>
      <c r="M1991" s="199" t="s">
        <v>1</v>
      </c>
      <c r="N1991" s="200" t="s">
        <v>40</v>
      </c>
      <c r="O1991" s="71"/>
      <c r="P1991" s="201">
        <f>O1991*H1991</f>
        <v>0</v>
      </c>
      <c r="Q1991" s="201">
        <v>0</v>
      </c>
      <c r="R1991" s="201">
        <f>Q1991*H1991</f>
        <v>0</v>
      </c>
      <c r="S1991" s="201">
        <v>0</v>
      </c>
      <c r="T1991" s="202">
        <f>S1991*H1991</f>
        <v>0</v>
      </c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R1991" s="203" t="s">
        <v>382</v>
      </c>
      <c r="AT1991" s="203" t="s">
        <v>187</v>
      </c>
      <c r="AU1991" s="203" t="s">
        <v>84</v>
      </c>
      <c r="AY1991" s="17" t="s">
        <v>184</v>
      </c>
      <c r="BE1991" s="204">
        <f>IF(N1991="základní",J1991,0)</f>
        <v>0</v>
      </c>
      <c r="BF1991" s="204">
        <f>IF(N1991="snížená",J1991,0)</f>
        <v>0</v>
      </c>
      <c r="BG1991" s="204">
        <f>IF(N1991="zákl. přenesená",J1991,0)</f>
        <v>0</v>
      </c>
      <c r="BH1991" s="204">
        <f>IF(N1991="sníž. přenesená",J1991,0)</f>
        <v>0</v>
      </c>
      <c r="BI1991" s="204">
        <f>IF(N1991="nulová",J1991,0)</f>
        <v>0</v>
      </c>
      <c r="BJ1991" s="17" t="s">
        <v>82</v>
      </c>
      <c r="BK1991" s="204">
        <f>ROUND(I1991*H1991,2)</f>
        <v>0</v>
      </c>
      <c r="BL1991" s="17" t="s">
        <v>382</v>
      </c>
      <c r="BM1991" s="203" t="s">
        <v>1736</v>
      </c>
    </row>
    <row r="1992" spans="1:65" s="13" customFormat="1" ht="11.25">
      <c r="B1992" s="205"/>
      <c r="C1992" s="206"/>
      <c r="D1992" s="207" t="s">
        <v>193</v>
      </c>
      <c r="E1992" s="208" t="s">
        <v>1</v>
      </c>
      <c r="F1992" s="209" t="s">
        <v>1737</v>
      </c>
      <c r="G1992" s="206"/>
      <c r="H1992" s="208" t="s">
        <v>1</v>
      </c>
      <c r="I1992" s="210"/>
      <c r="J1992" s="206"/>
      <c r="K1992" s="206"/>
      <c r="L1992" s="211"/>
      <c r="M1992" s="212"/>
      <c r="N1992" s="213"/>
      <c r="O1992" s="213"/>
      <c r="P1992" s="213"/>
      <c r="Q1992" s="213"/>
      <c r="R1992" s="213"/>
      <c r="S1992" s="213"/>
      <c r="T1992" s="214"/>
      <c r="AT1992" s="215" t="s">
        <v>193</v>
      </c>
      <c r="AU1992" s="215" t="s">
        <v>84</v>
      </c>
      <c r="AV1992" s="13" t="s">
        <v>82</v>
      </c>
      <c r="AW1992" s="13" t="s">
        <v>31</v>
      </c>
      <c r="AX1992" s="13" t="s">
        <v>75</v>
      </c>
      <c r="AY1992" s="215" t="s">
        <v>184</v>
      </c>
    </row>
    <row r="1993" spans="1:65" s="14" customFormat="1" ht="11.25">
      <c r="B1993" s="216"/>
      <c r="C1993" s="217"/>
      <c r="D1993" s="207" t="s">
        <v>193</v>
      </c>
      <c r="E1993" s="218" t="s">
        <v>1</v>
      </c>
      <c r="F1993" s="219" t="s">
        <v>1738</v>
      </c>
      <c r="G1993" s="217"/>
      <c r="H1993" s="220">
        <v>625.173</v>
      </c>
      <c r="I1993" s="221"/>
      <c r="J1993" s="217"/>
      <c r="K1993" s="217"/>
      <c r="L1993" s="222"/>
      <c r="M1993" s="223"/>
      <c r="N1993" s="224"/>
      <c r="O1993" s="224"/>
      <c r="P1993" s="224"/>
      <c r="Q1993" s="224"/>
      <c r="R1993" s="224"/>
      <c r="S1993" s="224"/>
      <c r="T1993" s="225"/>
      <c r="AT1993" s="226" t="s">
        <v>193</v>
      </c>
      <c r="AU1993" s="226" t="s">
        <v>84</v>
      </c>
      <c r="AV1993" s="14" t="s">
        <v>84</v>
      </c>
      <c r="AW1993" s="14" t="s">
        <v>31</v>
      </c>
      <c r="AX1993" s="14" t="s">
        <v>75</v>
      </c>
      <c r="AY1993" s="226" t="s">
        <v>184</v>
      </c>
    </row>
    <row r="1994" spans="1:65" s="2" customFormat="1" ht="24">
      <c r="A1994" s="34"/>
      <c r="B1994" s="35"/>
      <c r="C1994" s="192" t="s">
        <v>1739</v>
      </c>
      <c r="D1994" s="192" t="s">
        <v>187</v>
      </c>
      <c r="E1994" s="193" t="s">
        <v>1740</v>
      </c>
      <c r="F1994" s="194" t="s">
        <v>1741</v>
      </c>
      <c r="G1994" s="195" t="s">
        <v>327</v>
      </c>
      <c r="H1994" s="196">
        <v>541.5</v>
      </c>
      <c r="I1994" s="197"/>
      <c r="J1994" s="198">
        <f>ROUND(I1994*H1994,2)</f>
        <v>0</v>
      </c>
      <c r="K1994" s="194" t="s">
        <v>649</v>
      </c>
      <c r="L1994" s="39"/>
      <c r="M1994" s="199" t="s">
        <v>1</v>
      </c>
      <c r="N1994" s="200" t="s">
        <v>40</v>
      </c>
      <c r="O1994" s="71"/>
      <c r="P1994" s="201">
        <f>O1994*H1994</f>
        <v>0</v>
      </c>
      <c r="Q1994" s="201">
        <v>0</v>
      </c>
      <c r="R1994" s="201">
        <f>Q1994*H1994</f>
        <v>0</v>
      </c>
      <c r="S1994" s="201">
        <v>0</v>
      </c>
      <c r="T1994" s="202">
        <f>S1994*H1994</f>
        <v>0</v>
      </c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R1994" s="203" t="s">
        <v>382</v>
      </c>
      <c r="AT1994" s="203" t="s">
        <v>187</v>
      </c>
      <c r="AU1994" s="203" t="s">
        <v>84</v>
      </c>
      <c r="AY1994" s="17" t="s">
        <v>184</v>
      </c>
      <c r="BE1994" s="204">
        <f>IF(N1994="základní",J1994,0)</f>
        <v>0</v>
      </c>
      <c r="BF1994" s="204">
        <f>IF(N1994="snížená",J1994,0)</f>
        <v>0</v>
      </c>
      <c r="BG1994" s="204">
        <f>IF(N1994="zákl. přenesená",J1994,0)</f>
        <v>0</v>
      </c>
      <c r="BH1994" s="204">
        <f>IF(N1994="sníž. přenesená",J1994,0)</f>
        <v>0</v>
      </c>
      <c r="BI1994" s="204">
        <f>IF(N1994="nulová",J1994,0)</f>
        <v>0</v>
      </c>
      <c r="BJ1994" s="17" t="s">
        <v>82</v>
      </c>
      <c r="BK1994" s="204">
        <f>ROUND(I1994*H1994,2)</f>
        <v>0</v>
      </c>
      <c r="BL1994" s="17" t="s">
        <v>382</v>
      </c>
      <c r="BM1994" s="203" t="s">
        <v>1742</v>
      </c>
    </row>
    <row r="1995" spans="1:65" s="13" customFormat="1" ht="11.25">
      <c r="B1995" s="205"/>
      <c r="C1995" s="206"/>
      <c r="D1995" s="207" t="s">
        <v>193</v>
      </c>
      <c r="E1995" s="208" t="s">
        <v>1</v>
      </c>
      <c r="F1995" s="209" t="s">
        <v>1743</v>
      </c>
      <c r="G1995" s="206"/>
      <c r="H1995" s="208" t="s">
        <v>1</v>
      </c>
      <c r="I1995" s="210"/>
      <c r="J1995" s="206"/>
      <c r="K1995" s="206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193</v>
      </c>
      <c r="AU1995" s="215" t="s">
        <v>84</v>
      </c>
      <c r="AV1995" s="13" t="s">
        <v>82</v>
      </c>
      <c r="AW1995" s="13" t="s">
        <v>31</v>
      </c>
      <c r="AX1995" s="13" t="s">
        <v>75</v>
      </c>
      <c r="AY1995" s="215" t="s">
        <v>184</v>
      </c>
    </row>
    <row r="1996" spans="1:65" s="14" customFormat="1" ht="11.25">
      <c r="B1996" s="216"/>
      <c r="C1996" s="217"/>
      <c r="D1996" s="207" t="s">
        <v>193</v>
      </c>
      <c r="E1996" s="218" t="s">
        <v>1</v>
      </c>
      <c r="F1996" s="219" t="s">
        <v>1744</v>
      </c>
      <c r="G1996" s="217"/>
      <c r="H1996" s="220">
        <v>541.5</v>
      </c>
      <c r="I1996" s="221"/>
      <c r="J1996" s="217"/>
      <c r="K1996" s="217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193</v>
      </c>
      <c r="AU1996" s="226" t="s">
        <v>84</v>
      </c>
      <c r="AV1996" s="14" t="s">
        <v>84</v>
      </c>
      <c r="AW1996" s="14" t="s">
        <v>31</v>
      </c>
      <c r="AX1996" s="14" t="s">
        <v>75</v>
      </c>
      <c r="AY1996" s="226" t="s">
        <v>184</v>
      </c>
    </row>
    <row r="1997" spans="1:65" s="2" customFormat="1" ht="24">
      <c r="A1997" s="34"/>
      <c r="B1997" s="35"/>
      <c r="C1997" s="192" t="s">
        <v>1745</v>
      </c>
      <c r="D1997" s="192" t="s">
        <v>187</v>
      </c>
      <c r="E1997" s="193" t="s">
        <v>1746</v>
      </c>
      <c r="F1997" s="194" t="s">
        <v>1747</v>
      </c>
      <c r="G1997" s="195" t="s">
        <v>327</v>
      </c>
      <c r="H1997" s="196">
        <v>1054.4269999999999</v>
      </c>
      <c r="I1997" s="197"/>
      <c r="J1997" s="198">
        <f>ROUND(I1997*H1997,2)</f>
        <v>0</v>
      </c>
      <c r="K1997" s="194" t="s">
        <v>190</v>
      </c>
      <c r="L1997" s="39"/>
      <c r="M1997" s="199" t="s">
        <v>1</v>
      </c>
      <c r="N1997" s="200" t="s">
        <v>40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382</v>
      </c>
      <c r="AT1997" s="203" t="s">
        <v>187</v>
      </c>
      <c r="AU1997" s="203" t="s">
        <v>84</v>
      </c>
      <c r="AY1997" s="17" t="s">
        <v>184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82</v>
      </c>
      <c r="BK1997" s="204">
        <f>ROUND(I1997*H1997,2)</f>
        <v>0</v>
      </c>
      <c r="BL1997" s="17" t="s">
        <v>382</v>
      </c>
      <c r="BM1997" s="203" t="s">
        <v>1748</v>
      </c>
    </row>
    <row r="1998" spans="1:65" s="13" customFormat="1" ht="11.25">
      <c r="B1998" s="205"/>
      <c r="C1998" s="206"/>
      <c r="D1998" s="207" t="s">
        <v>193</v>
      </c>
      <c r="E1998" s="208" t="s">
        <v>1</v>
      </c>
      <c r="F1998" s="209" t="s">
        <v>1743</v>
      </c>
      <c r="G1998" s="206"/>
      <c r="H1998" s="208" t="s">
        <v>1</v>
      </c>
      <c r="I1998" s="210"/>
      <c r="J1998" s="206"/>
      <c r="K1998" s="206"/>
      <c r="L1998" s="211"/>
      <c r="M1998" s="212"/>
      <c r="N1998" s="213"/>
      <c r="O1998" s="213"/>
      <c r="P1998" s="213"/>
      <c r="Q1998" s="213"/>
      <c r="R1998" s="213"/>
      <c r="S1998" s="213"/>
      <c r="T1998" s="214"/>
      <c r="AT1998" s="215" t="s">
        <v>193</v>
      </c>
      <c r="AU1998" s="215" t="s">
        <v>84</v>
      </c>
      <c r="AV1998" s="13" t="s">
        <v>82</v>
      </c>
      <c r="AW1998" s="13" t="s">
        <v>31</v>
      </c>
      <c r="AX1998" s="13" t="s">
        <v>75</v>
      </c>
      <c r="AY1998" s="215" t="s">
        <v>184</v>
      </c>
    </row>
    <row r="1999" spans="1:65" s="14" customFormat="1" ht="11.25">
      <c r="B1999" s="216"/>
      <c r="C1999" s="217"/>
      <c r="D1999" s="207" t="s">
        <v>193</v>
      </c>
      <c r="E1999" s="218" t="s">
        <v>1</v>
      </c>
      <c r="F1999" s="219" t="s">
        <v>1749</v>
      </c>
      <c r="G1999" s="217"/>
      <c r="H1999" s="220">
        <v>54.15</v>
      </c>
      <c r="I1999" s="221"/>
      <c r="J1999" s="217"/>
      <c r="K1999" s="217"/>
      <c r="L1999" s="222"/>
      <c r="M1999" s="223"/>
      <c r="N1999" s="224"/>
      <c r="O1999" s="224"/>
      <c r="P1999" s="224"/>
      <c r="Q1999" s="224"/>
      <c r="R1999" s="224"/>
      <c r="S1999" s="224"/>
      <c r="T1999" s="225"/>
      <c r="AT1999" s="226" t="s">
        <v>193</v>
      </c>
      <c r="AU1999" s="226" t="s">
        <v>84</v>
      </c>
      <c r="AV1999" s="14" t="s">
        <v>84</v>
      </c>
      <c r="AW1999" s="14" t="s">
        <v>31</v>
      </c>
      <c r="AX1999" s="14" t="s">
        <v>75</v>
      </c>
      <c r="AY1999" s="226" t="s">
        <v>184</v>
      </c>
    </row>
    <row r="2000" spans="1:65" s="13" customFormat="1" ht="11.25">
      <c r="B2000" s="205"/>
      <c r="C2000" s="206"/>
      <c r="D2000" s="207" t="s">
        <v>193</v>
      </c>
      <c r="E2000" s="208" t="s">
        <v>1</v>
      </c>
      <c r="F2000" s="209" t="s">
        <v>1750</v>
      </c>
      <c r="G2000" s="206"/>
      <c r="H2000" s="208" t="s">
        <v>1</v>
      </c>
      <c r="I2000" s="210"/>
      <c r="J2000" s="206"/>
      <c r="K2000" s="206"/>
      <c r="L2000" s="211"/>
      <c r="M2000" s="212"/>
      <c r="N2000" s="213"/>
      <c r="O2000" s="213"/>
      <c r="P2000" s="213"/>
      <c r="Q2000" s="213"/>
      <c r="R2000" s="213"/>
      <c r="S2000" s="213"/>
      <c r="T2000" s="214"/>
      <c r="AT2000" s="215" t="s">
        <v>193</v>
      </c>
      <c r="AU2000" s="215" t="s">
        <v>84</v>
      </c>
      <c r="AV2000" s="13" t="s">
        <v>82</v>
      </c>
      <c r="AW2000" s="13" t="s">
        <v>31</v>
      </c>
      <c r="AX2000" s="13" t="s">
        <v>75</v>
      </c>
      <c r="AY2000" s="215" t="s">
        <v>184</v>
      </c>
    </row>
    <row r="2001" spans="1:65" s="14" customFormat="1" ht="11.25">
      <c r="B2001" s="216"/>
      <c r="C2001" s="217"/>
      <c r="D2001" s="207" t="s">
        <v>193</v>
      </c>
      <c r="E2001" s="218" t="s">
        <v>1</v>
      </c>
      <c r="F2001" s="219" t="s">
        <v>1751</v>
      </c>
      <c r="G2001" s="217"/>
      <c r="H2001" s="220">
        <v>1000.277</v>
      </c>
      <c r="I2001" s="221"/>
      <c r="J2001" s="217"/>
      <c r="K2001" s="217"/>
      <c r="L2001" s="222"/>
      <c r="M2001" s="223"/>
      <c r="N2001" s="224"/>
      <c r="O2001" s="224"/>
      <c r="P2001" s="224"/>
      <c r="Q2001" s="224"/>
      <c r="R2001" s="224"/>
      <c r="S2001" s="224"/>
      <c r="T2001" s="225"/>
      <c r="AT2001" s="226" t="s">
        <v>193</v>
      </c>
      <c r="AU2001" s="226" t="s">
        <v>84</v>
      </c>
      <c r="AV2001" s="14" t="s">
        <v>84</v>
      </c>
      <c r="AW2001" s="14" t="s">
        <v>31</v>
      </c>
      <c r="AX2001" s="14" t="s">
        <v>75</v>
      </c>
      <c r="AY2001" s="226" t="s">
        <v>184</v>
      </c>
    </row>
    <row r="2002" spans="1:65" s="2" customFormat="1" ht="24">
      <c r="A2002" s="34"/>
      <c r="B2002" s="35"/>
      <c r="C2002" s="192" t="s">
        <v>1752</v>
      </c>
      <c r="D2002" s="192" t="s">
        <v>187</v>
      </c>
      <c r="E2002" s="193" t="s">
        <v>1753</v>
      </c>
      <c r="F2002" s="194" t="s">
        <v>1754</v>
      </c>
      <c r="G2002" s="195" t="s">
        <v>327</v>
      </c>
      <c r="H2002" s="196">
        <v>540.5</v>
      </c>
      <c r="I2002" s="197"/>
      <c r="J2002" s="198">
        <f>ROUND(I2002*H2002,2)</f>
        <v>0</v>
      </c>
      <c r="K2002" s="194" t="s">
        <v>649</v>
      </c>
      <c r="L2002" s="39"/>
      <c r="M2002" s="199" t="s">
        <v>1</v>
      </c>
      <c r="N2002" s="200" t="s">
        <v>40</v>
      </c>
      <c r="O2002" s="71"/>
      <c r="P2002" s="201">
        <f>O2002*H2002</f>
        <v>0</v>
      </c>
      <c r="Q2002" s="201">
        <v>0</v>
      </c>
      <c r="R2002" s="201">
        <f>Q2002*H2002</f>
        <v>0</v>
      </c>
      <c r="S2002" s="201">
        <v>0</v>
      </c>
      <c r="T2002" s="202">
        <f>S2002*H2002</f>
        <v>0</v>
      </c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R2002" s="203" t="s">
        <v>382</v>
      </c>
      <c r="AT2002" s="203" t="s">
        <v>187</v>
      </c>
      <c r="AU2002" s="203" t="s">
        <v>84</v>
      </c>
      <c r="AY2002" s="17" t="s">
        <v>184</v>
      </c>
      <c r="BE2002" s="204">
        <f>IF(N2002="základní",J2002,0)</f>
        <v>0</v>
      </c>
      <c r="BF2002" s="204">
        <f>IF(N2002="snížená",J2002,0)</f>
        <v>0</v>
      </c>
      <c r="BG2002" s="204">
        <f>IF(N2002="zákl. přenesená",J2002,0)</f>
        <v>0</v>
      </c>
      <c r="BH2002" s="204">
        <f>IF(N2002="sníž. přenesená",J2002,0)</f>
        <v>0</v>
      </c>
      <c r="BI2002" s="204">
        <f>IF(N2002="nulová",J2002,0)</f>
        <v>0</v>
      </c>
      <c r="BJ2002" s="17" t="s">
        <v>82</v>
      </c>
      <c r="BK2002" s="204">
        <f>ROUND(I2002*H2002,2)</f>
        <v>0</v>
      </c>
      <c r="BL2002" s="17" t="s">
        <v>382</v>
      </c>
      <c r="BM2002" s="203" t="s">
        <v>1755</v>
      </c>
    </row>
    <row r="2003" spans="1:65" s="13" customFormat="1" ht="11.25">
      <c r="B2003" s="205"/>
      <c r="C2003" s="206"/>
      <c r="D2003" s="207" t="s">
        <v>193</v>
      </c>
      <c r="E2003" s="208" t="s">
        <v>1</v>
      </c>
      <c r="F2003" s="209" t="s">
        <v>1743</v>
      </c>
      <c r="G2003" s="206"/>
      <c r="H2003" s="208" t="s">
        <v>1</v>
      </c>
      <c r="I2003" s="210"/>
      <c r="J2003" s="206"/>
      <c r="K2003" s="206"/>
      <c r="L2003" s="211"/>
      <c r="M2003" s="212"/>
      <c r="N2003" s="213"/>
      <c r="O2003" s="213"/>
      <c r="P2003" s="213"/>
      <c r="Q2003" s="213"/>
      <c r="R2003" s="213"/>
      <c r="S2003" s="213"/>
      <c r="T2003" s="214"/>
      <c r="AT2003" s="215" t="s">
        <v>193</v>
      </c>
      <c r="AU2003" s="215" t="s">
        <v>84</v>
      </c>
      <c r="AV2003" s="13" t="s">
        <v>82</v>
      </c>
      <c r="AW2003" s="13" t="s">
        <v>31</v>
      </c>
      <c r="AX2003" s="13" t="s">
        <v>75</v>
      </c>
      <c r="AY2003" s="215" t="s">
        <v>184</v>
      </c>
    </row>
    <row r="2004" spans="1:65" s="14" customFormat="1" ht="11.25">
      <c r="B2004" s="216"/>
      <c r="C2004" s="217"/>
      <c r="D2004" s="207" t="s">
        <v>193</v>
      </c>
      <c r="E2004" s="218" t="s">
        <v>1</v>
      </c>
      <c r="F2004" s="219" t="s">
        <v>1756</v>
      </c>
      <c r="G2004" s="217"/>
      <c r="H2004" s="220">
        <v>540.5</v>
      </c>
      <c r="I2004" s="221"/>
      <c r="J2004" s="217"/>
      <c r="K2004" s="217"/>
      <c r="L2004" s="222"/>
      <c r="M2004" s="223"/>
      <c r="N2004" s="224"/>
      <c r="O2004" s="224"/>
      <c r="P2004" s="224"/>
      <c r="Q2004" s="224"/>
      <c r="R2004" s="224"/>
      <c r="S2004" s="224"/>
      <c r="T2004" s="225"/>
      <c r="AT2004" s="226" t="s">
        <v>193</v>
      </c>
      <c r="AU2004" s="226" t="s">
        <v>84</v>
      </c>
      <c r="AV2004" s="14" t="s">
        <v>84</v>
      </c>
      <c r="AW2004" s="14" t="s">
        <v>31</v>
      </c>
      <c r="AX2004" s="14" t="s">
        <v>75</v>
      </c>
      <c r="AY2004" s="226" t="s">
        <v>184</v>
      </c>
    </row>
    <row r="2005" spans="1:65" s="2" customFormat="1" ht="24">
      <c r="A2005" s="34"/>
      <c r="B2005" s="35"/>
      <c r="C2005" s="192" t="s">
        <v>1757</v>
      </c>
      <c r="D2005" s="192" t="s">
        <v>187</v>
      </c>
      <c r="E2005" s="193" t="s">
        <v>1758</v>
      </c>
      <c r="F2005" s="194" t="s">
        <v>1759</v>
      </c>
      <c r="G2005" s="195" t="s">
        <v>327</v>
      </c>
      <c r="H2005" s="196">
        <v>541.5</v>
      </c>
      <c r="I2005" s="197"/>
      <c r="J2005" s="198">
        <f>ROUND(I2005*H2005,2)</f>
        <v>0</v>
      </c>
      <c r="K2005" s="194" t="s">
        <v>649</v>
      </c>
      <c r="L2005" s="39"/>
      <c r="M2005" s="199" t="s">
        <v>1</v>
      </c>
      <c r="N2005" s="200" t="s">
        <v>40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382</v>
      </c>
      <c r="AT2005" s="203" t="s">
        <v>187</v>
      </c>
      <c r="AU2005" s="203" t="s">
        <v>84</v>
      </c>
      <c r="AY2005" s="17" t="s">
        <v>184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82</v>
      </c>
      <c r="BK2005" s="204">
        <f>ROUND(I2005*H2005,2)</f>
        <v>0</v>
      </c>
      <c r="BL2005" s="17" t="s">
        <v>382</v>
      </c>
      <c r="BM2005" s="203" t="s">
        <v>1760</v>
      </c>
    </row>
    <row r="2006" spans="1:65" s="13" customFormat="1" ht="11.25">
      <c r="B2006" s="205"/>
      <c r="C2006" s="206"/>
      <c r="D2006" s="207" t="s">
        <v>193</v>
      </c>
      <c r="E2006" s="208" t="s">
        <v>1</v>
      </c>
      <c r="F2006" s="209" t="s">
        <v>1743</v>
      </c>
      <c r="G2006" s="206"/>
      <c r="H2006" s="208" t="s">
        <v>1</v>
      </c>
      <c r="I2006" s="210"/>
      <c r="J2006" s="206"/>
      <c r="K2006" s="206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193</v>
      </c>
      <c r="AU2006" s="215" t="s">
        <v>84</v>
      </c>
      <c r="AV2006" s="13" t="s">
        <v>82</v>
      </c>
      <c r="AW2006" s="13" t="s">
        <v>31</v>
      </c>
      <c r="AX2006" s="13" t="s">
        <v>75</v>
      </c>
      <c r="AY2006" s="215" t="s">
        <v>184</v>
      </c>
    </row>
    <row r="2007" spans="1:65" s="14" customFormat="1" ht="11.25">
      <c r="B2007" s="216"/>
      <c r="C2007" s="217"/>
      <c r="D2007" s="207" t="s">
        <v>193</v>
      </c>
      <c r="E2007" s="218" t="s">
        <v>1</v>
      </c>
      <c r="F2007" s="219" t="s">
        <v>1744</v>
      </c>
      <c r="G2007" s="217"/>
      <c r="H2007" s="220">
        <v>541.5</v>
      </c>
      <c r="I2007" s="221"/>
      <c r="J2007" s="217"/>
      <c r="K2007" s="217"/>
      <c r="L2007" s="222"/>
      <c r="M2007" s="223"/>
      <c r="N2007" s="224"/>
      <c r="O2007" s="224"/>
      <c r="P2007" s="224"/>
      <c r="Q2007" s="224"/>
      <c r="R2007" s="224"/>
      <c r="S2007" s="224"/>
      <c r="T2007" s="225"/>
      <c r="AT2007" s="226" t="s">
        <v>193</v>
      </c>
      <c r="AU2007" s="226" t="s">
        <v>84</v>
      </c>
      <c r="AV2007" s="14" t="s">
        <v>84</v>
      </c>
      <c r="AW2007" s="14" t="s">
        <v>31</v>
      </c>
      <c r="AX2007" s="14" t="s">
        <v>75</v>
      </c>
      <c r="AY2007" s="226" t="s">
        <v>184</v>
      </c>
    </row>
    <row r="2008" spans="1:65" s="2" customFormat="1" ht="24">
      <c r="A2008" s="34"/>
      <c r="B2008" s="35"/>
      <c r="C2008" s="192" t="s">
        <v>1761</v>
      </c>
      <c r="D2008" s="192" t="s">
        <v>187</v>
      </c>
      <c r="E2008" s="193" t="s">
        <v>1762</v>
      </c>
      <c r="F2008" s="194" t="s">
        <v>1763</v>
      </c>
      <c r="G2008" s="195" t="s">
        <v>122</v>
      </c>
      <c r="H2008" s="196">
        <v>679.32299999999998</v>
      </c>
      <c r="I2008" s="197"/>
      <c r="J2008" s="198">
        <f>ROUND(I2008*H2008,2)</f>
        <v>0</v>
      </c>
      <c r="K2008" s="194" t="s">
        <v>190</v>
      </c>
      <c r="L2008" s="39"/>
      <c r="M2008" s="199" t="s">
        <v>1</v>
      </c>
      <c r="N2008" s="200" t="s">
        <v>40</v>
      </c>
      <c r="O2008" s="71"/>
      <c r="P2008" s="201">
        <f>O2008*H2008</f>
        <v>0</v>
      </c>
      <c r="Q2008" s="201">
        <v>2.0000000000000001E-4</v>
      </c>
      <c r="R2008" s="201">
        <f>Q2008*H2008</f>
        <v>0.1358646</v>
      </c>
      <c r="S2008" s="201">
        <v>0</v>
      </c>
      <c r="T2008" s="202">
        <f>S2008*H2008</f>
        <v>0</v>
      </c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R2008" s="203" t="s">
        <v>382</v>
      </c>
      <c r="AT2008" s="203" t="s">
        <v>187</v>
      </c>
      <c r="AU2008" s="203" t="s">
        <v>84</v>
      </c>
      <c r="AY2008" s="17" t="s">
        <v>184</v>
      </c>
      <c r="BE2008" s="204">
        <f>IF(N2008="základní",J2008,0)</f>
        <v>0</v>
      </c>
      <c r="BF2008" s="204">
        <f>IF(N2008="snížená",J2008,0)</f>
        <v>0</v>
      </c>
      <c r="BG2008" s="204">
        <f>IF(N2008="zákl. přenesená",J2008,0)</f>
        <v>0</v>
      </c>
      <c r="BH2008" s="204">
        <f>IF(N2008="sníž. přenesená",J2008,0)</f>
        <v>0</v>
      </c>
      <c r="BI2008" s="204">
        <f>IF(N2008="nulová",J2008,0)</f>
        <v>0</v>
      </c>
      <c r="BJ2008" s="17" t="s">
        <v>82</v>
      </c>
      <c r="BK2008" s="204">
        <f>ROUND(I2008*H2008,2)</f>
        <v>0</v>
      </c>
      <c r="BL2008" s="17" t="s">
        <v>382</v>
      </c>
      <c r="BM2008" s="203" t="s">
        <v>1764</v>
      </c>
    </row>
    <row r="2009" spans="1:65" s="13" customFormat="1" ht="11.25">
      <c r="B2009" s="205"/>
      <c r="C2009" s="206"/>
      <c r="D2009" s="207" t="s">
        <v>193</v>
      </c>
      <c r="E2009" s="208" t="s">
        <v>1</v>
      </c>
      <c r="F2009" s="209" t="s">
        <v>1743</v>
      </c>
      <c r="G2009" s="206"/>
      <c r="H2009" s="208" t="s">
        <v>1</v>
      </c>
      <c r="I2009" s="210"/>
      <c r="J2009" s="206"/>
      <c r="K2009" s="206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193</v>
      </c>
      <c r="AU2009" s="215" t="s">
        <v>84</v>
      </c>
      <c r="AV2009" s="13" t="s">
        <v>82</v>
      </c>
      <c r="AW2009" s="13" t="s">
        <v>31</v>
      </c>
      <c r="AX2009" s="13" t="s">
        <v>75</v>
      </c>
      <c r="AY2009" s="215" t="s">
        <v>184</v>
      </c>
    </row>
    <row r="2010" spans="1:65" s="14" customFormat="1" ht="11.25">
      <c r="B2010" s="216"/>
      <c r="C2010" s="217"/>
      <c r="D2010" s="207" t="s">
        <v>193</v>
      </c>
      <c r="E2010" s="218" t="s">
        <v>1</v>
      </c>
      <c r="F2010" s="219" t="s">
        <v>1749</v>
      </c>
      <c r="G2010" s="217"/>
      <c r="H2010" s="220">
        <v>54.15</v>
      </c>
      <c r="I2010" s="221"/>
      <c r="J2010" s="217"/>
      <c r="K2010" s="217"/>
      <c r="L2010" s="222"/>
      <c r="M2010" s="223"/>
      <c r="N2010" s="224"/>
      <c r="O2010" s="224"/>
      <c r="P2010" s="224"/>
      <c r="Q2010" s="224"/>
      <c r="R2010" s="224"/>
      <c r="S2010" s="224"/>
      <c r="T2010" s="225"/>
      <c r="AT2010" s="226" t="s">
        <v>193</v>
      </c>
      <c r="AU2010" s="226" t="s">
        <v>84</v>
      </c>
      <c r="AV2010" s="14" t="s">
        <v>84</v>
      </c>
      <c r="AW2010" s="14" t="s">
        <v>31</v>
      </c>
      <c r="AX2010" s="14" t="s">
        <v>75</v>
      </c>
      <c r="AY2010" s="226" t="s">
        <v>184</v>
      </c>
    </row>
    <row r="2011" spans="1:65" s="13" customFormat="1" ht="11.25">
      <c r="B2011" s="205"/>
      <c r="C2011" s="206"/>
      <c r="D2011" s="207" t="s">
        <v>193</v>
      </c>
      <c r="E2011" s="208" t="s">
        <v>1</v>
      </c>
      <c r="F2011" s="209" t="s">
        <v>1750</v>
      </c>
      <c r="G2011" s="206"/>
      <c r="H2011" s="208" t="s">
        <v>1</v>
      </c>
      <c r="I2011" s="210"/>
      <c r="J2011" s="206"/>
      <c r="K2011" s="206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193</v>
      </c>
      <c r="AU2011" s="215" t="s">
        <v>84</v>
      </c>
      <c r="AV2011" s="13" t="s">
        <v>82</v>
      </c>
      <c r="AW2011" s="13" t="s">
        <v>31</v>
      </c>
      <c r="AX2011" s="13" t="s">
        <v>75</v>
      </c>
      <c r="AY2011" s="215" t="s">
        <v>184</v>
      </c>
    </row>
    <row r="2012" spans="1:65" s="14" customFormat="1" ht="11.25">
      <c r="B2012" s="216"/>
      <c r="C2012" s="217"/>
      <c r="D2012" s="207" t="s">
        <v>193</v>
      </c>
      <c r="E2012" s="218" t="s">
        <v>1</v>
      </c>
      <c r="F2012" s="219" t="s">
        <v>1738</v>
      </c>
      <c r="G2012" s="217"/>
      <c r="H2012" s="220">
        <v>625.173</v>
      </c>
      <c r="I2012" s="221"/>
      <c r="J2012" s="217"/>
      <c r="K2012" s="217"/>
      <c r="L2012" s="222"/>
      <c r="M2012" s="223"/>
      <c r="N2012" s="224"/>
      <c r="O2012" s="224"/>
      <c r="P2012" s="224"/>
      <c r="Q2012" s="224"/>
      <c r="R2012" s="224"/>
      <c r="S2012" s="224"/>
      <c r="T2012" s="225"/>
      <c r="AT2012" s="226" t="s">
        <v>193</v>
      </c>
      <c r="AU2012" s="226" t="s">
        <v>84</v>
      </c>
      <c r="AV2012" s="14" t="s">
        <v>84</v>
      </c>
      <c r="AW2012" s="14" t="s">
        <v>31</v>
      </c>
      <c r="AX2012" s="14" t="s">
        <v>75</v>
      </c>
      <c r="AY2012" s="226" t="s">
        <v>184</v>
      </c>
    </row>
    <row r="2013" spans="1:65" s="2" customFormat="1" ht="24">
      <c r="A2013" s="34"/>
      <c r="B2013" s="35"/>
      <c r="C2013" s="192" t="s">
        <v>1765</v>
      </c>
      <c r="D2013" s="192" t="s">
        <v>187</v>
      </c>
      <c r="E2013" s="193" t="s">
        <v>1766</v>
      </c>
      <c r="F2013" s="194" t="s">
        <v>1767</v>
      </c>
      <c r="G2013" s="195" t="s">
        <v>122</v>
      </c>
      <c r="H2013" s="196">
        <v>625.173</v>
      </c>
      <c r="I2013" s="197"/>
      <c r="J2013" s="198">
        <f>ROUND(I2013*H2013,2)</f>
        <v>0</v>
      </c>
      <c r="K2013" s="194" t="s">
        <v>190</v>
      </c>
      <c r="L2013" s="39"/>
      <c r="M2013" s="199" t="s">
        <v>1</v>
      </c>
      <c r="N2013" s="200" t="s">
        <v>40</v>
      </c>
      <c r="O2013" s="71"/>
      <c r="P2013" s="201">
        <f>O2013*H2013</f>
        <v>0</v>
      </c>
      <c r="Q2013" s="201">
        <v>4.4999999999999997E-3</v>
      </c>
      <c r="R2013" s="201">
        <f>Q2013*H2013</f>
        <v>2.8132785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382</v>
      </c>
      <c r="AT2013" s="203" t="s">
        <v>187</v>
      </c>
      <c r="AU2013" s="203" t="s">
        <v>84</v>
      </c>
      <c r="AY2013" s="17" t="s">
        <v>184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82</v>
      </c>
      <c r="BK2013" s="204">
        <f>ROUND(I2013*H2013,2)</f>
        <v>0</v>
      </c>
      <c r="BL2013" s="17" t="s">
        <v>382</v>
      </c>
      <c r="BM2013" s="203" t="s">
        <v>1768</v>
      </c>
    </row>
    <row r="2014" spans="1:65" s="13" customFormat="1" ht="11.25">
      <c r="B2014" s="205"/>
      <c r="C2014" s="206"/>
      <c r="D2014" s="207" t="s">
        <v>193</v>
      </c>
      <c r="E2014" s="208" t="s">
        <v>1</v>
      </c>
      <c r="F2014" s="209" t="s">
        <v>1750</v>
      </c>
      <c r="G2014" s="206"/>
      <c r="H2014" s="208" t="s">
        <v>1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193</v>
      </c>
      <c r="AU2014" s="215" t="s">
        <v>84</v>
      </c>
      <c r="AV2014" s="13" t="s">
        <v>82</v>
      </c>
      <c r="AW2014" s="13" t="s">
        <v>31</v>
      </c>
      <c r="AX2014" s="13" t="s">
        <v>75</v>
      </c>
      <c r="AY2014" s="215" t="s">
        <v>184</v>
      </c>
    </row>
    <row r="2015" spans="1:65" s="14" customFormat="1" ht="11.25">
      <c r="B2015" s="216"/>
      <c r="C2015" s="217"/>
      <c r="D2015" s="207" t="s">
        <v>193</v>
      </c>
      <c r="E2015" s="218" t="s">
        <v>1</v>
      </c>
      <c r="F2015" s="219" t="s">
        <v>1738</v>
      </c>
      <c r="G2015" s="217"/>
      <c r="H2015" s="220">
        <v>625.173</v>
      </c>
      <c r="I2015" s="221"/>
      <c r="J2015" s="217"/>
      <c r="K2015" s="217"/>
      <c r="L2015" s="222"/>
      <c r="M2015" s="223"/>
      <c r="N2015" s="224"/>
      <c r="O2015" s="224"/>
      <c r="P2015" s="224"/>
      <c r="Q2015" s="224"/>
      <c r="R2015" s="224"/>
      <c r="S2015" s="224"/>
      <c r="T2015" s="225"/>
      <c r="AT2015" s="226" t="s">
        <v>193</v>
      </c>
      <c r="AU2015" s="226" t="s">
        <v>84</v>
      </c>
      <c r="AV2015" s="14" t="s">
        <v>84</v>
      </c>
      <c r="AW2015" s="14" t="s">
        <v>31</v>
      </c>
      <c r="AX2015" s="14" t="s">
        <v>75</v>
      </c>
      <c r="AY2015" s="226" t="s">
        <v>184</v>
      </c>
    </row>
    <row r="2016" spans="1:65" s="2" customFormat="1" ht="24">
      <c r="A2016" s="34"/>
      <c r="B2016" s="35"/>
      <c r="C2016" s="192" t="s">
        <v>1769</v>
      </c>
      <c r="D2016" s="192" t="s">
        <v>187</v>
      </c>
      <c r="E2016" s="193" t="s">
        <v>1770</v>
      </c>
      <c r="F2016" s="194" t="s">
        <v>1771</v>
      </c>
      <c r="G2016" s="195" t="s">
        <v>122</v>
      </c>
      <c r="H2016" s="196">
        <v>679.32299999999998</v>
      </c>
      <c r="I2016" s="197"/>
      <c r="J2016" s="198">
        <f>ROUND(I2016*H2016,2)</f>
        <v>0</v>
      </c>
      <c r="K2016" s="194" t="s">
        <v>190</v>
      </c>
      <c r="L2016" s="39"/>
      <c r="M2016" s="199" t="s">
        <v>1</v>
      </c>
      <c r="N2016" s="200" t="s">
        <v>40</v>
      </c>
      <c r="O2016" s="71"/>
      <c r="P2016" s="201">
        <f>O2016*H2016</f>
        <v>0</v>
      </c>
      <c r="Q2016" s="201">
        <v>0</v>
      </c>
      <c r="R2016" s="201">
        <f>Q2016*H2016</f>
        <v>0</v>
      </c>
      <c r="S2016" s="201">
        <v>0</v>
      </c>
      <c r="T2016" s="202">
        <f>S2016*H2016</f>
        <v>0</v>
      </c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R2016" s="203" t="s">
        <v>382</v>
      </c>
      <c r="AT2016" s="203" t="s">
        <v>187</v>
      </c>
      <c r="AU2016" s="203" t="s">
        <v>84</v>
      </c>
      <c r="AY2016" s="17" t="s">
        <v>184</v>
      </c>
      <c r="BE2016" s="204">
        <f>IF(N2016="základní",J2016,0)</f>
        <v>0</v>
      </c>
      <c r="BF2016" s="204">
        <f>IF(N2016="snížená",J2016,0)</f>
        <v>0</v>
      </c>
      <c r="BG2016" s="204">
        <f>IF(N2016="zákl. přenesená",J2016,0)</f>
        <v>0</v>
      </c>
      <c r="BH2016" s="204">
        <f>IF(N2016="sníž. přenesená",J2016,0)</f>
        <v>0</v>
      </c>
      <c r="BI2016" s="204">
        <f>IF(N2016="nulová",J2016,0)</f>
        <v>0</v>
      </c>
      <c r="BJ2016" s="17" t="s">
        <v>82</v>
      </c>
      <c r="BK2016" s="204">
        <f>ROUND(I2016*H2016,2)</f>
        <v>0</v>
      </c>
      <c r="BL2016" s="17" t="s">
        <v>382</v>
      </c>
      <c r="BM2016" s="203" t="s">
        <v>1772</v>
      </c>
    </row>
    <row r="2017" spans="1:65" s="13" customFormat="1" ht="11.25">
      <c r="B2017" s="205"/>
      <c r="C2017" s="206"/>
      <c r="D2017" s="207" t="s">
        <v>193</v>
      </c>
      <c r="E2017" s="208" t="s">
        <v>1</v>
      </c>
      <c r="F2017" s="209" t="s">
        <v>1743</v>
      </c>
      <c r="G2017" s="206"/>
      <c r="H2017" s="208" t="s">
        <v>1</v>
      </c>
      <c r="I2017" s="210"/>
      <c r="J2017" s="206"/>
      <c r="K2017" s="206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193</v>
      </c>
      <c r="AU2017" s="215" t="s">
        <v>84</v>
      </c>
      <c r="AV2017" s="13" t="s">
        <v>82</v>
      </c>
      <c r="AW2017" s="13" t="s">
        <v>31</v>
      </c>
      <c r="AX2017" s="13" t="s">
        <v>75</v>
      </c>
      <c r="AY2017" s="215" t="s">
        <v>184</v>
      </c>
    </row>
    <row r="2018" spans="1:65" s="14" customFormat="1" ht="11.25">
      <c r="B2018" s="216"/>
      <c r="C2018" s="217"/>
      <c r="D2018" s="207" t="s">
        <v>193</v>
      </c>
      <c r="E2018" s="218" t="s">
        <v>1</v>
      </c>
      <c r="F2018" s="219" t="s">
        <v>1749</v>
      </c>
      <c r="G2018" s="217"/>
      <c r="H2018" s="220">
        <v>54.15</v>
      </c>
      <c r="I2018" s="221"/>
      <c r="J2018" s="217"/>
      <c r="K2018" s="217"/>
      <c r="L2018" s="222"/>
      <c r="M2018" s="223"/>
      <c r="N2018" s="224"/>
      <c r="O2018" s="224"/>
      <c r="P2018" s="224"/>
      <c r="Q2018" s="224"/>
      <c r="R2018" s="224"/>
      <c r="S2018" s="224"/>
      <c r="T2018" s="225"/>
      <c r="AT2018" s="226" t="s">
        <v>193</v>
      </c>
      <c r="AU2018" s="226" t="s">
        <v>84</v>
      </c>
      <c r="AV2018" s="14" t="s">
        <v>84</v>
      </c>
      <c r="AW2018" s="14" t="s">
        <v>31</v>
      </c>
      <c r="AX2018" s="14" t="s">
        <v>75</v>
      </c>
      <c r="AY2018" s="226" t="s">
        <v>184</v>
      </c>
    </row>
    <row r="2019" spans="1:65" s="13" customFormat="1" ht="11.25">
      <c r="B2019" s="205"/>
      <c r="C2019" s="206"/>
      <c r="D2019" s="207" t="s">
        <v>193</v>
      </c>
      <c r="E2019" s="208" t="s">
        <v>1</v>
      </c>
      <c r="F2019" s="209" t="s">
        <v>1750</v>
      </c>
      <c r="G2019" s="206"/>
      <c r="H2019" s="208" t="s">
        <v>1</v>
      </c>
      <c r="I2019" s="210"/>
      <c r="J2019" s="206"/>
      <c r="K2019" s="206"/>
      <c r="L2019" s="211"/>
      <c r="M2019" s="212"/>
      <c r="N2019" s="213"/>
      <c r="O2019" s="213"/>
      <c r="P2019" s="213"/>
      <c r="Q2019" s="213"/>
      <c r="R2019" s="213"/>
      <c r="S2019" s="213"/>
      <c r="T2019" s="214"/>
      <c r="AT2019" s="215" t="s">
        <v>193</v>
      </c>
      <c r="AU2019" s="215" t="s">
        <v>84</v>
      </c>
      <c r="AV2019" s="13" t="s">
        <v>82</v>
      </c>
      <c r="AW2019" s="13" t="s">
        <v>31</v>
      </c>
      <c r="AX2019" s="13" t="s">
        <v>75</v>
      </c>
      <c r="AY2019" s="215" t="s">
        <v>184</v>
      </c>
    </row>
    <row r="2020" spans="1:65" s="14" customFormat="1" ht="11.25">
      <c r="B2020" s="216"/>
      <c r="C2020" s="217"/>
      <c r="D2020" s="207" t="s">
        <v>193</v>
      </c>
      <c r="E2020" s="218" t="s">
        <v>1</v>
      </c>
      <c r="F2020" s="219" t="s">
        <v>1738</v>
      </c>
      <c r="G2020" s="217"/>
      <c r="H2020" s="220">
        <v>625.173</v>
      </c>
      <c r="I2020" s="221"/>
      <c r="J2020" s="217"/>
      <c r="K2020" s="217"/>
      <c r="L2020" s="222"/>
      <c r="M2020" s="223"/>
      <c r="N2020" s="224"/>
      <c r="O2020" s="224"/>
      <c r="P2020" s="224"/>
      <c r="Q2020" s="224"/>
      <c r="R2020" s="224"/>
      <c r="S2020" s="224"/>
      <c r="T2020" s="225"/>
      <c r="AT2020" s="226" t="s">
        <v>193</v>
      </c>
      <c r="AU2020" s="226" t="s">
        <v>84</v>
      </c>
      <c r="AV2020" s="14" t="s">
        <v>84</v>
      </c>
      <c r="AW2020" s="14" t="s">
        <v>31</v>
      </c>
      <c r="AX2020" s="14" t="s">
        <v>75</v>
      </c>
      <c r="AY2020" s="226" t="s">
        <v>184</v>
      </c>
    </row>
    <row r="2021" spans="1:65" s="2" customFormat="1" ht="16.5" customHeight="1">
      <c r="A2021" s="34"/>
      <c r="B2021" s="35"/>
      <c r="C2021" s="192" t="s">
        <v>1773</v>
      </c>
      <c r="D2021" s="192" t="s">
        <v>187</v>
      </c>
      <c r="E2021" s="193" t="s">
        <v>1774</v>
      </c>
      <c r="F2021" s="194" t="s">
        <v>1775</v>
      </c>
      <c r="G2021" s="195" t="s">
        <v>122</v>
      </c>
      <c r="H2021" s="196">
        <v>679.32299999999998</v>
      </c>
      <c r="I2021" s="197"/>
      <c r="J2021" s="198">
        <f>ROUND(I2021*H2021,2)</f>
        <v>0</v>
      </c>
      <c r="K2021" s="194" t="s">
        <v>190</v>
      </c>
      <c r="L2021" s="39"/>
      <c r="M2021" s="199" t="s">
        <v>1</v>
      </c>
      <c r="N2021" s="200" t="s">
        <v>40</v>
      </c>
      <c r="O2021" s="71"/>
      <c r="P2021" s="201">
        <f>O2021*H2021</f>
        <v>0</v>
      </c>
      <c r="Q2021" s="201">
        <v>3.0000000000000001E-5</v>
      </c>
      <c r="R2021" s="201">
        <f>Q2021*H2021</f>
        <v>2.0379689999999999E-2</v>
      </c>
      <c r="S2021" s="201">
        <v>0</v>
      </c>
      <c r="T2021" s="202">
        <f>S2021*H2021</f>
        <v>0</v>
      </c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R2021" s="203" t="s">
        <v>382</v>
      </c>
      <c r="AT2021" s="203" t="s">
        <v>187</v>
      </c>
      <c r="AU2021" s="203" t="s">
        <v>84</v>
      </c>
      <c r="AY2021" s="17" t="s">
        <v>184</v>
      </c>
      <c r="BE2021" s="204">
        <f>IF(N2021="základní",J2021,0)</f>
        <v>0</v>
      </c>
      <c r="BF2021" s="204">
        <f>IF(N2021="snížená",J2021,0)</f>
        <v>0</v>
      </c>
      <c r="BG2021" s="204">
        <f>IF(N2021="zákl. přenesená",J2021,0)</f>
        <v>0</v>
      </c>
      <c r="BH2021" s="204">
        <f>IF(N2021="sníž. přenesená",J2021,0)</f>
        <v>0</v>
      </c>
      <c r="BI2021" s="204">
        <f>IF(N2021="nulová",J2021,0)</f>
        <v>0</v>
      </c>
      <c r="BJ2021" s="17" t="s">
        <v>82</v>
      </c>
      <c r="BK2021" s="204">
        <f>ROUND(I2021*H2021,2)</f>
        <v>0</v>
      </c>
      <c r="BL2021" s="17" t="s">
        <v>382</v>
      </c>
      <c r="BM2021" s="203" t="s">
        <v>1776</v>
      </c>
    </row>
    <row r="2022" spans="1:65" s="13" customFormat="1" ht="11.25">
      <c r="B2022" s="205"/>
      <c r="C2022" s="206"/>
      <c r="D2022" s="207" t="s">
        <v>193</v>
      </c>
      <c r="E2022" s="208" t="s">
        <v>1</v>
      </c>
      <c r="F2022" s="209" t="s">
        <v>1743</v>
      </c>
      <c r="G2022" s="206"/>
      <c r="H2022" s="208" t="s">
        <v>1</v>
      </c>
      <c r="I2022" s="210"/>
      <c r="J2022" s="206"/>
      <c r="K2022" s="206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193</v>
      </c>
      <c r="AU2022" s="215" t="s">
        <v>84</v>
      </c>
      <c r="AV2022" s="13" t="s">
        <v>82</v>
      </c>
      <c r="AW2022" s="13" t="s">
        <v>31</v>
      </c>
      <c r="AX2022" s="13" t="s">
        <v>75</v>
      </c>
      <c r="AY2022" s="215" t="s">
        <v>184</v>
      </c>
    </row>
    <row r="2023" spans="1:65" s="14" customFormat="1" ht="11.25">
      <c r="B2023" s="216"/>
      <c r="C2023" s="217"/>
      <c r="D2023" s="207" t="s">
        <v>193</v>
      </c>
      <c r="E2023" s="218" t="s">
        <v>1</v>
      </c>
      <c r="F2023" s="219" t="s">
        <v>1749</v>
      </c>
      <c r="G2023" s="217"/>
      <c r="H2023" s="220">
        <v>54.15</v>
      </c>
      <c r="I2023" s="221"/>
      <c r="J2023" s="217"/>
      <c r="K2023" s="217"/>
      <c r="L2023" s="222"/>
      <c r="M2023" s="223"/>
      <c r="N2023" s="224"/>
      <c r="O2023" s="224"/>
      <c r="P2023" s="224"/>
      <c r="Q2023" s="224"/>
      <c r="R2023" s="224"/>
      <c r="S2023" s="224"/>
      <c r="T2023" s="225"/>
      <c r="AT2023" s="226" t="s">
        <v>193</v>
      </c>
      <c r="AU2023" s="226" t="s">
        <v>84</v>
      </c>
      <c r="AV2023" s="14" t="s">
        <v>84</v>
      </c>
      <c r="AW2023" s="14" t="s">
        <v>31</v>
      </c>
      <c r="AX2023" s="14" t="s">
        <v>75</v>
      </c>
      <c r="AY2023" s="226" t="s">
        <v>184</v>
      </c>
    </row>
    <row r="2024" spans="1:65" s="13" customFormat="1" ht="11.25">
      <c r="B2024" s="205"/>
      <c r="C2024" s="206"/>
      <c r="D2024" s="207" t="s">
        <v>193</v>
      </c>
      <c r="E2024" s="208" t="s">
        <v>1</v>
      </c>
      <c r="F2024" s="209" t="s">
        <v>1750</v>
      </c>
      <c r="G2024" s="206"/>
      <c r="H2024" s="208" t="s">
        <v>1</v>
      </c>
      <c r="I2024" s="210"/>
      <c r="J2024" s="206"/>
      <c r="K2024" s="206"/>
      <c r="L2024" s="211"/>
      <c r="M2024" s="212"/>
      <c r="N2024" s="213"/>
      <c r="O2024" s="213"/>
      <c r="P2024" s="213"/>
      <c r="Q2024" s="213"/>
      <c r="R2024" s="213"/>
      <c r="S2024" s="213"/>
      <c r="T2024" s="214"/>
      <c r="AT2024" s="215" t="s">
        <v>193</v>
      </c>
      <c r="AU2024" s="215" t="s">
        <v>84</v>
      </c>
      <c r="AV2024" s="13" t="s">
        <v>82</v>
      </c>
      <c r="AW2024" s="13" t="s">
        <v>31</v>
      </c>
      <c r="AX2024" s="13" t="s">
        <v>75</v>
      </c>
      <c r="AY2024" s="215" t="s">
        <v>184</v>
      </c>
    </row>
    <row r="2025" spans="1:65" s="14" customFormat="1" ht="11.25">
      <c r="B2025" s="216"/>
      <c r="C2025" s="217"/>
      <c r="D2025" s="207" t="s">
        <v>193</v>
      </c>
      <c r="E2025" s="218" t="s">
        <v>1</v>
      </c>
      <c r="F2025" s="219" t="s">
        <v>1738</v>
      </c>
      <c r="G2025" s="217"/>
      <c r="H2025" s="220">
        <v>625.173</v>
      </c>
      <c r="I2025" s="221"/>
      <c r="J2025" s="217"/>
      <c r="K2025" s="217"/>
      <c r="L2025" s="222"/>
      <c r="M2025" s="223"/>
      <c r="N2025" s="224"/>
      <c r="O2025" s="224"/>
      <c r="P2025" s="224"/>
      <c r="Q2025" s="224"/>
      <c r="R2025" s="224"/>
      <c r="S2025" s="224"/>
      <c r="T2025" s="225"/>
      <c r="AT2025" s="226" t="s">
        <v>193</v>
      </c>
      <c r="AU2025" s="226" t="s">
        <v>84</v>
      </c>
      <c r="AV2025" s="14" t="s">
        <v>84</v>
      </c>
      <c r="AW2025" s="14" t="s">
        <v>31</v>
      </c>
      <c r="AX2025" s="14" t="s">
        <v>75</v>
      </c>
      <c r="AY2025" s="226" t="s">
        <v>184</v>
      </c>
    </row>
    <row r="2026" spans="1:65" s="2" customFormat="1" ht="24">
      <c r="A2026" s="34"/>
      <c r="B2026" s="35"/>
      <c r="C2026" s="192" t="s">
        <v>1777</v>
      </c>
      <c r="D2026" s="192" t="s">
        <v>187</v>
      </c>
      <c r="E2026" s="193" t="s">
        <v>1778</v>
      </c>
      <c r="F2026" s="194" t="s">
        <v>1779</v>
      </c>
      <c r="G2026" s="195" t="s">
        <v>1062</v>
      </c>
      <c r="H2026" s="237"/>
      <c r="I2026" s="197"/>
      <c r="J2026" s="198">
        <f>ROUND(I2026*H2026,2)</f>
        <v>0</v>
      </c>
      <c r="K2026" s="194" t="s">
        <v>190</v>
      </c>
      <c r="L2026" s="39"/>
      <c r="M2026" s="199" t="s">
        <v>1</v>
      </c>
      <c r="N2026" s="200" t="s">
        <v>40</v>
      </c>
      <c r="O2026" s="71"/>
      <c r="P2026" s="201">
        <f>O2026*H2026</f>
        <v>0</v>
      </c>
      <c r="Q2026" s="201">
        <v>0</v>
      </c>
      <c r="R2026" s="201">
        <f>Q2026*H2026</f>
        <v>0</v>
      </c>
      <c r="S2026" s="201">
        <v>0</v>
      </c>
      <c r="T2026" s="202">
        <f>S2026*H2026</f>
        <v>0</v>
      </c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R2026" s="203" t="s">
        <v>382</v>
      </c>
      <c r="AT2026" s="203" t="s">
        <v>187</v>
      </c>
      <c r="AU2026" s="203" t="s">
        <v>84</v>
      </c>
      <c r="AY2026" s="17" t="s">
        <v>184</v>
      </c>
      <c r="BE2026" s="204">
        <f>IF(N2026="základní",J2026,0)</f>
        <v>0</v>
      </c>
      <c r="BF2026" s="204">
        <f>IF(N2026="snížená",J2026,0)</f>
        <v>0</v>
      </c>
      <c r="BG2026" s="204">
        <f>IF(N2026="zákl. přenesená",J2026,0)</f>
        <v>0</v>
      </c>
      <c r="BH2026" s="204">
        <f>IF(N2026="sníž. přenesená",J2026,0)</f>
        <v>0</v>
      </c>
      <c r="BI2026" s="204">
        <f>IF(N2026="nulová",J2026,0)</f>
        <v>0</v>
      </c>
      <c r="BJ2026" s="17" t="s">
        <v>82</v>
      </c>
      <c r="BK2026" s="204">
        <f>ROUND(I2026*H2026,2)</f>
        <v>0</v>
      </c>
      <c r="BL2026" s="17" t="s">
        <v>382</v>
      </c>
      <c r="BM2026" s="203" t="s">
        <v>1780</v>
      </c>
    </row>
    <row r="2027" spans="1:65" s="12" customFormat="1" ht="22.9" customHeight="1">
      <c r="B2027" s="176"/>
      <c r="C2027" s="177"/>
      <c r="D2027" s="178" t="s">
        <v>74</v>
      </c>
      <c r="E2027" s="190" t="s">
        <v>1781</v>
      </c>
      <c r="F2027" s="190" t="s">
        <v>1782</v>
      </c>
      <c r="G2027" s="177"/>
      <c r="H2027" s="177"/>
      <c r="I2027" s="180"/>
      <c r="J2027" s="191">
        <f>BK2027</f>
        <v>0</v>
      </c>
      <c r="K2027" s="177"/>
      <c r="L2027" s="182"/>
      <c r="M2027" s="183"/>
      <c r="N2027" s="184"/>
      <c r="O2027" s="184"/>
      <c r="P2027" s="185">
        <f>SUM(P2028:P2225)</f>
        <v>0</v>
      </c>
      <c r="Q2027" s="184"/>
      <c r="R2027" s="185">
        <f>SUM(R2028:R2225)</f>
        <v>4.8527683000000001</v>
      </c>
      <c r="S2027" s="184"/>
      <c r="T2027" s="186">
        <f>SUM(T2028:T2225)</f>
        <v>0</v>
      </c>
      <c r="AR2027" s="187" t="s">
        <v>84</v>
      </c>
      <c r="AT2027" s="188" t="s">
        <v>74</v>
      </c>
      <c r="AU2027" s="188" t="s">
        <v>82</v>
      </c>
      <c r="AY2027" s="187" t="s">
        <v>184</v>
      </c>
      <c r="BK2027" s="189">
        <f>SUM(BK2028:BK2225)</f>
        <v>0</v>
      </c>
    </row>
    <row r="2028" spans="1:65" s="2" customFormat="1" ht="24">
      <c r="A2028" s="34"/>
      <c r="B2028" s="35"/>
      <c r="C2028" s="192" t="s">
        <v>1783</v>
      </c>
      <c r="D2028" s="192" t="s">
        <v>187</v>
      </c>
      <c r="E2028" s="193" t="s">
        <v>1784</v>
      </c>
      <c r="F2028" s="194" t="s">
        <v>1785</v>
      </c>
      <c r="G2028" s="195" t="s">
        <v>122</v>
      </c>
      <c r="H2028" s="196">
        <v>685.66200000000003</v>
      </c>
      <c r="I2028" s="197"/>
      <c r="J2028" s="198">
        <f>ROUND(I2028*H2028,2)</f>
        <v>0</v>
      </c>
      <c r="K2028" s="194" t="s">
        <v>190</v>
      </c>
      <c r="L2028" s="39"/>
      <c r="M2028" s="199" t="s">
        <v>1</v>
      </c>
      <c r="N2028" s="200" t="s">
        <v>40</v>
      </c>
      <c r="O2028" s="71"/>
      <c r="P2028" s="201">
        <f>O2028*H2028</f>
        <v>0</v>
      </c>
      <c r="Q2028" s="201">
        <v>6.0499999999999998E-3</v>
      </c>
      <c r="R2028" s="201">
        <f>Q2028*H2028</f>
        <v>4.1482551000000001</v>
      </c>
      <c r="S2028" s="201">
        <v>0</v>
      </c>
      <c r="T2028" s="202">
        <f>S2028*H2028</f>
        <v>0</v>
      </c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R2028" s="203" t="s">
        <v>382</v>
      </c>
      <c r="AT2028" s="203" t="s">
        <v>187</v>
      </c>
      <c r="AU2028" s="203" t="s">
        <v>84</v>
      </c>
      <c r="AY2028" s="17" t="s">
        <v>184</v>
      </c>
      <c r="BE2028" s="204">
        <f>IF(N2028="základní",J2028,0)</f>
        <v>0</v>
      </c>
      <c r="BF2028" s="204">
        <f>IF(N2028="snížená",J2028,0)</f>
        <v>0</v>
      </c>
      <c r="BG2028" s="204">
        <f>IF(N2028="zákl. přenesená",J2028,0)</f>
        <v>0</v>
      </c>
      <c r="BH2028" s="204">
        <f>IF(N2028="sníž. přenesená",J2028,0)</f>
        <v>0</v>
      </c>
      <c r="BI2028" s="204">
        <f>IF(N2028="nulová",J2028,0)</f>
        <v>0</v>
      </c>
      <c r="BJ2028" s="17" t="s">
        <v>82</v>
      </c>
      <c r="BK2028" s="204">
        <f>ROUND(I2028*H2028,2)</f>
        <v>0</v>
      </c>
      <c r="BL2028" s="17" t="s">
        <v>382</v>
      </c>
      <c r="BM2028" s="203" t="s">
        <v>1786</v>
      </c>
    </row>
    <row r="2029" spans="1:65" s="13" customFormat="1" ht="22.5">
      <c r="B2029" s="205"/>
      <c r="C2029" s="206"/>
      <c r="D2029" s="207" t="s">
        <v>193</v>
      </c>
      <c r="E2029" s="208" t="s">
        <v>1</v>
      </c>
      <c r="F2029" s="209" t="s">
        <v>194</v>
      </c>
      <c r="G2029" s="206"/>
      <c r="H2029" s="208" t="s">
        <v>1</v>
      </c>
      <c r="I2029" s="210"/>
      <c r="J2029" s="206"/>
      <c r="K2029" s="206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193</v>
      </c>
      <c r="AU2029" s="215" t="s">
        <v>84</v>
      </c>
      <c r="AV2029" s="13" t="s">
        <v>82</v>
      </c>
      <c r="AW2029" s="13" t="s">
        <v>31</v>
      </c>
      <c r="AX2029" s="13" t="s">
        <v>75</v>
      </c>
      <c r="AY2029" s="215" t="s">
        <v>184</v>
      </c>
    </row>
    <row r="2030" spans="1:65" s="13" customFormat="1" ht="11.25">
      <c r="B2030" s="205"/>
      <c r="C2030" s="206"/>
      <c r="D2030" s="207" t="s">
        <v>193</v>
      </c>
      <c r="E2030" s="208" t="s">
        <v>1</v>
      </c>
      <c r="F2030" s="209" t="s">
        <v>195</v>
      </c>
      <c r="G2030" s="206"/>
      <c r="H2030" s="208" t="s">
        <v>1</v>
      </c>
      <c r="I2030" s="210"/>
      <c r="J2030" s="206"/>
      <c r="K2030" s="206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193</v>
      </c>
      <c r="AU2030" s="215" t="s">
        <v>84</v>
      </c>
      <c r="AV2030" s="13" t="s">
        <v>82</v>
      </c>
      <c r="AW2030" s="13" t="s">
        <v>31</v>
      </c>
      <c r="AX2030" s="13" t="s">
        <v>75</v>
      </c>
      <c r="AY2030" s="215" t="s">
        <v>184</v>
      </c>
    </row>
    <row r="2031" spans="1:65" s="14" customFormat="1" ht="11.25">
      <c r="B2031" s="216"/>
      <c r="C2031" s="217"/>
      <c r="D2031" s="207" t="s">
        <v>193</v>
      </c>
      <c r="E2031" s="218" t="s">
        <v>1</v>
      </c>
      <c r="F2031" s="219" t="s">
        <v>458</v>
      </c>
      <c r="G2031" s="217"/>
      <c r="H2031" s="220">
        <v>25.34</v>
      </c>
      <c r="I2031" s="221"/>
      <c r="J2031" s="217"/>
      <c r="K2031" s="217"/>
      <c r="L2031" s="222"/>
      <c r="M2031" s="223"/>
      <c r="N2031" s="224"/>
      <c r="O2031" s="224"/>
      <c r="P2031" s="224"/>
      <c r="Q2031" s="224"/>
      <c r="R2031" s="224"/>
      <c r="S2031" s="224"/>
      <c r="T2031" s="225"/>
      <c r="AT2031" s="226" t="s">
        <v>193</v>
      </c>
      <c r="AU2031" s="226" t="s">
        <v>84</v>
      </c>
      <c r="AV2031" s="14" t="s">
        <v>84</v>
      </c>
      <c r="AW2031" s="14" t="s">
        <v>31</v>
      </c>
      <c r="AX2031" s="14" t="s">
        <v>75</v>
      </c>
      <c r="AY2031" s="226" t="s">
        <v>184</v>
      </c>
    </row>
    <row r="2032" spans="1:65" s="14" customFormat="1" ht="11.25">
      <c r="B2032" s="216"/>
      <c r="C2032" s="217"/>
      <c r="D2032" s="207" t="s">
        <v>193</v>
      </c>
      <c r="E2032" s="218" t="s">
        <v>1</v>
      </c>
      <c r="F2032" s="219" t="s">
        <v>460</v>
      </c>
      <c r="G2032" s="217"/>
      <c r="H2032" s="220">
        <v>21.21</v>
      </c>
      <c r="I2032" s="221"/>
      <c r="J2032" s="217"/>
      <c r="K2032" s="217"/>
      <c r="L2032" s="222"/>
      <c r="M2032" s="223"/>
      <c r="N2032" s="224"/>
      <c r="O2032" s="224"/>
      <c r="P2032" s="224"/>
      <c r="Q2032" s="224"/>
      <c r="R2032" s="224"/>
      <c r="S2032" s="224"/>
      <c r="T2032" s="225"/>
      <c r="AT2032" s="226" t="s">
        <v>193</v>
      </c>
      <c r="AU2032" s="226" t="s">
        <v>84</v>
      </c>
      <c r="AV2032" s="14" t="s">
        <v>84</v>
      </c>
      <c r="AW2032" s="14" t="s">
        <v>31</v>
      </c>
      <c r="AX2032" s="14" t="s">
        <v>75</v>
      </c>
      <c r="AY2032" s="226" t="s">
        <v>184</v>
      </c>
    </row>
    <row r="2033" spans="2:51" s="14" customFormat="1" ht="11.25">
      <c r="B2033" s="216"/>
      <c r="C2033" s="217"/>
      <c r="D2033" s="207" t="s">
        <v>193</v>
      </c>
      <c r="E2033" s="218" t="s">
        <v>1</v>
      </c>
      <c r="F2033" s="219" t="s">
        <v>461</v>
      </c>
      <c r="G2033" s="217"/>
      <c r="H2033" s="220">
        <v>18.96</v>
      </c>
      <c r="I2033" s="221"/>
      <c r="J2033" s="217"/>
      <c r="K2033" s="217"/>
      <c r="L2033" s="222"/>
      <c r="M2033" s="223"/>
      <c r="N2033" s="224"/>
      <c r="O2033" s="224"/>
      <c r="P2033" s="224"/>
      <c r="Q2033" s="224"/>
      <c r="R2033" s="224"/>
      <c r="S2033" s="224"/>
      <c r="T2033" s="225"/>
      <c r="AT2033" s="226" t="s">
        <v>193</v>
      </c>
      <c r="AU2033" s="226" t="s">
        <v>84</v>
      </c>
      <c r="AV2033" s="14" t="s">
        <v>84</v>
      </c>
      <c r="AW2033" s="14" t="s">
        <v>31</v>
      </c>
      <c r="AX2033" s="14" t="s">
        <v>75</v>
      </c>
      <c r="AY2033" s="226" t="s">
        <v>184</v>
      </c>
    </row>
    <row r="2034" spans="2:51" s="14" customFormat="1" ht="11.25">
      <c r="B2034" s="216"/>
      <c r="C2034" s="217"/>
      <c r="D2034" s="207" t="s">
        <v>193</v>
      </c>
      <c r="E2034" s="218" t="s">
        <v>1</v>
      </c>
      <c r="F2034" s="219" t="s">
        <v>463</v>
      </c>
      <c r="G2034" s="217"/>
      <c r="H2034" s="220">
        <v>12.74</v>
      </c>
      <c r="I2034" s="221"/>
      <c r="J2034" s="217"/>
      <c r="K2034" s="217"/>
      <c r="L2034" s="222"/>
      <c r="M2034" s="223"/>
      <c r="N2034" s="224"/>
      <c r="O2034" s="224"/>
      <c r="P2034" s="224"/>
      <c r="Q2034" s="224"/>
      <c r="R2034" s="224"/>
      <c r="S2034" s="224"/>
      <c r="T2034" s="225"/>
      <c r="AT2034" s="226" t="s">
        <v>193</v>
      </c>
      <c r="AU2034" s="226" t="s">
        <v>84</v>
      </c>
      <c r="AV2034" s="14" t="s">
        <v>84</v>
      </c>
      <c r="AW2034" s="14" t="s">
        <v>31</v>
      </c>
      <c r="AX2034" s="14" t="s">
        <v>75</v>
      </c>
      <c r="AY2034" s="226" t="s">
        <v>184</v>
      </c>
    </row>
    <row r="2035" spans="2:51" s="14" customFormat="1" ht="11.25">
      <c r="B2035" s="216"/>
      <c r="C2035" s="217"/>
      <c r="D2035" s="207" t="s">
        <v>193</v>
      </c>
      <c r="E2035" s="218" t="s">
        <v>1</v>
      </c>
      <c r="F2035" s="219" t="s">
        <v>464</v>
      </c>
      <c r="G2035" s="217"/>
      <c r="H2035" s="220">
        <v>16.73</v>
      </c>
      <c r="I2035" s="221"/>
      <c r="J2035" s="217"/>
      <c r="K2035" s="217"/>
      <c r="L2035" s="222"/>
      <c r="M2035" s="223"/>
      <c r="N2035" s="224"/>
      <c r="O2035" s="224"/>
      <c r="P2035" s="224"/>
      <c r="Q2035" s="224"/>
      <c r="R2035" s="224"/>
      <c r="S2035" s="224"/>
      <c r="T2035" s="225"/>
      <c r="AT2035" s="226" t="s">
        <v>193</v>
      </c>
      <c r="AU2035" s="226" t="s">
        <v>84</v>
      </c>
      <c r="AV2035" s="14" t="s">
        <v>84</v>
      </c>
      <c r="AW2035" s="14" t="s">
        <v>31</v>
      </c>
      <c r="AX2035" s="14" t="s">
        <v>75</v>
      </c>
      <c r="AY2035" s="226" t="s">
        <v>184</v>
      </c>
    </row>
    <row r="2036" spans="2:51" s="14" customFormat="1" ht="11.25">
      <c r="B2036" s="216"/>
      <c r="C2036" s="217"/>
      <c r="D2036" s="207" t="s">
        <v>193</v>
      </c>
      <c r="E2036" s="218" t="s">
        <v>1</v>
      </c>
      <c r="F2036" s="219" t="s">
        <v>465</v>
      </c>
      <c r="G2036" s="217"/>
      <c r="H2036" s="220">
        <v>20.51</v>
      </c>
      <c r="I2036" s="221"/>
      <c r="J2036" s="217"/>
      <c r="K2036" s="217"/>
      <c r="L2036" s="222"/>
      <c r="M2036" s="223"/>
      <c r="N2036" s="224"/>
      <c r="O2036" s="224"/>
      <c r="P2036" s="224"/>
      <c r="Q2036" s="224"/>
      <c r="R2036" s="224"/>
      <c r="S2036" s="224"/>
      <c r="T2036" s="225"/>
      <c r="AT2036" s="226" t="s">
        <v>193</v>
      </c>
      <c r="AU2036" s="226" t="s">
        <v>84</v>
      </c>
      <c r="AV2036" s="14" t="s">
        <v>84</v>
      </c>
      <c r="AW2036" s="14" t="s">
        <v>31</v>
      </c>
      <c r="AX2036" s="14" t="s">
        <v>75</v>
      </c>
      <c r="AY2036" s="226" t="s">
        <v>184</v>
      </c>
    </row>
    <row r="2037" spans="2:51" s="14" customFormat="1" ht="11.25">
      <c r="B2037" s="216"/>
      <c r="C2037" s="217"/>
      <c r="D2037" s="207" t="s">
        <v>193</v>
      </c>
      <c r="E2037" s="218" t="s">
        <v>1</v>
      </c>
      <c r="F2037" s="219" t="s">
        <v>466</v>
      </c>
      <c r="G2037" s="217"/>
      <c r="H2037" s="220">
        <v>11.62</v>
      </c>
      <c r="I2037" s="221"/>
      <c r="J2037" s="217"/>
      <c r="K2037" s="217"/>
      <c r="L2037" s="222"/>
      <c r="M2037" s="223"/>
      <c r="N2037" s="224"/>
      <c r="O2037" s="224"/>
      <c r="P2037" s="224"/>
      <c r="Q2037" s="224"/>
      <c r="R2037" s="224"/>
      <c r="S2037" s="224"/>
      <c r="T2037" s="225"/>
      <c r="AT2037" s="226" t="s">
        <v>193</v>
      </c>
      <c r="AU2037" s="226" t="s">
        <v>84</v>
      </c>
      <c r="AV2037" s="14" t="s">
        <v>84</v>
      </c>
      <c r="AW2037" s="14" t="s">
        <v>31</v>
      </c>
      <c r="AX2037" s="14" t="s">
        <v>75</v>
      </c>
      <c r="AY2037" s="226" t="s">
        <v>184</v>
      </c>
    </row>
    <row r="2038" spans="2:51" s="14" customFormat="1" ht="11.25">
      <c r="B2038" s="216"/>
      <c r="C2038" s="217"/>
      <c r="D2038" s="207" t="s">
        <v>193</v>
      </c>
      <c r="E2038" s="218" t="s">
        <v>1</v>
      </c>
      <c r="F2038" s="219" t="s">
        <v>467</v>
      </c>
      <c r="G2038" s="217"/>
      <c r="H2038" s="220">
        <v>11.79</v>
      </c>
      <c r="I2038" s="221"/>
      <c r="J2038" s="217"/>
      <c r="K2038" s="217"/>
      <c r="L2038" s="222"/>
      <c r="M2038" s="223"/>
      <c r="N2038" s="224"/>
      <c r="O2038" s="224"/>
      <c r="P2038" s="224"/>
      <c r="Q2038" s="224"/>
      <c r="R2038" s="224"/>
      <c r="S2038" s="224"/>
      <c r="T2038" s="225"/>
      <c r="AT2038" s="226" t="s">
        <v>193</v>
      </c>
      <c r="AU2038" s="226" t="s">
        <v>84</v>
      </c>
      <c r="AV2038" s="14" t="s">
        <v>84</v>
      </c>
      <c r="AW2038" s="14" t="s">
        <v>31</v>
      </c>
      <c r="AX2038" s="14" t="s">
        <v>75</v>
      </c>
      <c r="AY2038" s="226" t="s">
        <v>184</v>
      </c>
    </row>
    <row r="2039" spans="2:51" s="14" customFormat="1" ht="11.25">
      <c r="B2039" s="216"/>
      <c r="C2039" s="217"/>
      <c r="D2039" s="207" t="s">
        <v>193</v>
      </c>
      <c r="E2039" s="218" t="s">
        <v>1</v>
      </c>
      <c r="F2039" s="219" t="s">
        <v>469</v>
      </c>
      <c r="G2039" s="217"/>
      <c r="H2039" s="220">
        <v>18.690000000000001</v>
      </c>
      <c r="I2039" s="221"/>
      <c r="J2039" s="217"/>
      <c r="K2039" s="217"/>
      <c r="L2039" s="222"/>
      <c r="M2039" s="223"/>
      <c r="N2039" s="224"/>
      <c r="O2039" s="224"/>
      <c r="P2039" s="224"/>
      <c r="Q2039" s="224"/>
      <c r="R2039" s="224"/>
      <c r="S2039" s="224"/>
      <c r="T2039" s="225"/>
      <c r="AT2039" s="226" t="s">
        <v>193</v>
      </c>
      <c r="AU2039" s="226" t="s">
        <v>84</v>
      </c>
      <c r="AV2039" s="14" t="s">
        <v>84</v>
      </c>
      <c r="AW2039" s="14" t="s">
        <v>31</v>
      </c>
      <c r="AX2039" s="14" t="s">
        <v>75</v>
      </c>
      <c r="AY2039" s="226" t="s">
        <v>184</v>
      </c>
    </row>
    <row r="2040" spans="2:51" s="14" customFormat="1" ht="11.25">
      <c r="B2040" s="216"/>
      <c r="C2040" s="217"/>
      <c r="D2040" s="207" t="s">
        <v>193</v>
      </c>
      <c r="E2040" s="218" t="s">
        <v>1</v>
      </c>
      <c r="F2040" s="219" t="s">
        <v>470</v>
      </c>
      <c r="G2040" s="217"/>
      <c r="H2040" s="220">
        <v>11.62</v>
      </c>
      <c r="I2040" s="221"/>
      <c r="J2040" s="217"/>
      <c r="K2040" s="217"/>
      <c r="L2040" s="222"/>
      <c r="M2040" s="223"/>
      <c r="N2040" s="224"/>
      <c r="O2040" s="224"/>
      <c r="P2040" s="224"/>
      <c r="Q2040" s="224"/>
      <c r="R2040" s="224"/>
      <c r="S2040" s="224"/>
      <c r="T2040" s="225"/>
      <c r="AT2040" s="226" t="s">
        <v>193</v>
      </c>
      <c r="AU2040" s="226" t="s">
        <v>84</v>
      </c>
      <c r="AV2040" s="14" t="s">
        <v>84</v>
      </c>
      <c r="AW2040" s="14" t="s">
        <v>31</v>
      </c>
      <c r="AX2040" s="14" t="s">
        <v>75</v>
      </c>
      <c r="AY2040" s="226" t="s">
        <v>184</v>
      </c>
    </row>
    <row r="2041" spans="2:51" s="14" customFormat="1" ht="11.25">
      <c r="B2041" s="216"/>
      <c r="C2041" s="217"/>
      <c r="D2041" s="207" t="s">
        <v>193</v>
      </c>
      <c r="E2041" s="218" t="s">
        <v>1</v>
      </c>
      <c r="F2041" s="219" t="s">
        <v>471</v>
      </c>
      <c r="G2041" s="217"/>
      <c r="H2041" s="220">
        <v>11.79</v>
      </c>
      <c r="I2041" s="221"/>
      <c r="J2041" s="217"/>
      <c r="K2041" s="217"/>
      <c r="L2041" s="222"/>
      <c r="M2041" s="223"/>
      <c r="N2041" s="224"/>
      <c r="O2041" s="224"/>
      <c r="P2041" s="224"/>
      <c r="Q2041" s="224"/>
      <c r="R2041" s="224"/>
      <c r="S2041" s="224"/>
      <c r="T2041" s="225"/>
      <c r="AT2041" s="226" t="s">
        <v>193</v>
      </c>
      <c r="AU2041" s="226" t="s">
        <v>84</v>
      </c>
      <c r="AV2041" s="14" t="s">
        <v>84</v>
      </c>
      <c r="AW2041" s="14" t="s">
        <v>31</v>
      </c>
      <c r="AX2041" s="14" t="s">
        <v>75</v>
      </c>
      <c r="AY2041" s="226" t="s">
        <v>184</v>
      </c>
    </row>
    <row r="2042" spans="2:51" s="14" customFormat="1" ht="11.25">
      <c r="B2042" s="216"/>
      <c r="C2042" s="217"/>
      <c r="D2042" s="207" t="s">
        <v>193</v>
      </c>
      <c r="E2042" s="218" t="s">
        <v>1</v>
      </c>
      <c r="F2042" s="219" t="s">
        <v>473</v>
      </c>
      <c r="G2042" s="217"/>
      <c r="H2042" s="220">
        <v>20.57</v>
      </c>
      <c r="I2042" s="221"/>
      <c r="J2042" s="217"/>
      <c r="K2042" s="217"/>
      <c r="L2042" s="222"/>
      <c r="M2042" s="223"/>
      <c r="N2042" s="224"/>
      <c r="O2042" s="224"/>
      <c r="P2042" s="224"/>
      <c r="Q2042" s="224"/>
      <c r="R2042" s="224"/>
      <c r="S2042" s="224"/>
      <c r="T2042" s="225"/>
      <c r="AT2042" s="226" t="s">
        <v>193</v>
      </c>
      <c r="AU2042" s="226" t="s">
        <v>84</v>
      </c>
      <c r="AV2042" s="14" t="s">
        <v>84</v>
      </c>
      <c r="AW2042" s="14" t="s">
        <v>31</v>
      </c>
      <c r="AX2042" s="14" t="s">
        <v>75</v>
      </c>
      <c r="AY2042" s="226" t="s">
        <v>184</v>
      </c>
    </row>
    <row r="2043" spans="2:51" s="14" customFormat="1" ht="11.25">
      <c r="B2043" s="216"/>
      <c r="C2043" s="217"/>
      <c r="D2043" s="207" t="s">
        <v>193</v>
      </c>
      <c r="E2043" s="218" t="s">
        <v>1</v>
      </c>
      <c r="F2043" s="219" t="s">
        <v>474</v>
      </c>
      <c r="G2043" s="217"/>
      <c r="H2043" s="220">
        <v>14.22</v>
      </c>
      <c r="I2043" s="221"/>
      <c r="J2043" s="217"/>
      <c r="K2043" s="217"/>
      <c r="L2043" s="222"/>
      <c r="M2043" s="223"/>
      <c r="N2043" s="224"/>
      <c r="O2043" s="224"/>
      <c r="P2043" s="224"/>
      <c r="Q2043" s="224"/>
      <c r="R2043" s="224"/>
      <c r="S2043" s="224"/>
      <c r="T2043" s="225"/>
      <c r="AT2043" s="226" t="s">
        <v>193</v>
      </c>
      <c r="AU2043" s="226" t="s">
        <v>84</v>
      </c>
      <c r="AV2043" s="14" t="s">
        <v>84</v>
      </c>
      <c r="AW2043" s="14" t="s">
        <v>31</v>
      </c>
      <c r="AX2043" s="14" t="s">
        <v>75</v>
      </c>
      <c r="AY2043" s="226" t="s">
        <v>184</v>
      </c>
    </row>
    <row r="2044" spans="2:51" s="14" customFormat="1" ht="11.25">
      <c r="B2044" s="216"/>
      <c r="C2044" s="217"/>
      <c r="D2044" s="207" t="s">
        <v>193</v>
      </c>
      <c r="E2044" s="218" t="s">
        <v>1</v>
      </c>
      <c r="F2044" s="219" t="s">
        <v>475</v>
      </c>
      <c r="G2044" s="217"/>
      <c r="H2044" s="220">
        <v>12.31</v>
      </c>
      <c r="I2044" s="221"/>
      <c r="J2044" s="217"/>
      <c r="K2044" s="217"/>
      <c r="L2044" s="222"/>
      <c r="M2044" s="223"/>
      <c r="N2044" s="224"/>
      <c r="O2044" s="224"/>
      <c r="P2044" s="224"/>
      <c r="Q2044" s="224"/>
      <c r="R2044" s="224"/>
      <c r="S2044" s="224"/>
      <c r="T2044" s="225"/>
      <c r="AT2044" s="226" t="s">
        <v>193</v>
      </c>
      <c r="AU2044" s="226" t="s">
        <v>84</v>
      </c>
      <c r="AV2044" s="14" t="s">
        <v>84</v>
      </c>
      <c r="AW2044" s="14" t="s">
        <v>31</v>
      </c>
      <c r="AX2044" s="14" t="s">
        <v>75</v>
      </c>
      <c r="AY2044" s="226" t="s">
        <v>184</v>
      </c>
    </row>
    <row r="2045" spans="2:51" s="14" customFormat="1" ht="33.75">
      <c r="B2045" s="216"/>
      <c r="C2045" s="217"/>
      <c r="D2045" s="207" t="s">
        <v>193</v>
      </c>
      <c r="E2045" s="218" t="s">
        <v>1</v>
      </c>
      <c r="F2045" s="219" t="s">
        <v>1787</v>
      </c>
      <c r="G2045" s="217"/>
      <c r="H2045" s="220">
        <v>37.960999999999999</v>
      </c>
      <c r="I2045" s="221"/>
      <c r="J2045" s="217"/>
      <c r="K2045" s="217"/>
      <c r="L2045" s="222"/>
      <c r="M2045" s="223"/>
      <c r="N2045" s="224"/>
      <c r="O2045" s="224"/>
      <c r="P2045" s="224"/>
      <c r="Q2045" s="224"/>
      <c r="R2045" s="224"/>
      <c r="S2045" s="224"/>
      <c r="T2045" s="225"/>
      <c r="AT2045" s="226" t="s">
        <v>193</v>
      </c>
      <c r="AU2045" s="226" t="s">
        <v>84</v>
      </c>
      <c r="AV2045" s="14" t="s">
        <v>84</v>
      </c>
      <c r="AW2045" s="14" t="s">
        <v>31</v>
      </c>
      <c r="AX2045" s="14" t="s">
        <v>75</v>
      </c>
      <c r="AY2045" s="226" t="s">
        <v>184</v>
      </c>
    </row>
    <row r="2046" spans="2:51" s="14" customFormat="1" ht="11.25">
      <c r="B2046" s="216"/>
      <c r="C2046" s="217"/>
      <c r="D2046" s="207" t="s">
        <v>193</v>
      </c>
      <c r="E2046" s="218" t="s">
        <v>1</v>
      </c>
      <c r="F2046" s="219" t="s">
        <v>1788</v>
      </c>
      <c r="G2046" s="217"/>
      <c r="H2046" s="220">
        <v>11.01</v>
      </c>
      <c r="I2046" s="221"/>
      <c r="J2046" s="217"/>
      <c r="K2046" s="217"/>
      <c r="L2046" s="222"/>
      <c r="M2046" s="223"/>
      <c r="N2046" s="224"/>
      <c r="O2046" s="224"/>
      <c r="P2046" s="224"/>
      <c r="Q2046" s="224"/>
      <c r="R2046" s="224"/>
      <c r="S2046" s="224"/>
      <c r="T2046" s="225"/>
      <c r="AT2046" s="226" t="s">
        <v>193</v>
      </c>
      <c r="AU2046" s="226" t="s">
        <v>84</v>
      </c>
      <c r="AV2046" s="14" t="s">
        <v>84</v>
      </c>
      <c r="AW2046" s="14" t="s">
        <v>31</v>
      </c>
      <c r="AX2046" s="14" t="s">
        <v>75</v>
      </c>
      <c r="AY2046" s="226" t="s">
        <v>184</v>
      </c>
    </row>
    <row r="2047" spans="2:51" s="14" customFormat="1" ht="33.75">
      <c r="B2047" s="216"/>
      <c r="C2047" s="217"/>
      <c r="D2047" s="207" t="s">
        <v>193</v>
      </c>
      <c r="E2047" s="218" t="s">
        <v>1</v>
      </c>
      <c r="F2047" s="219" t="s">
        <v>1789</v>
      </c>
      <c r="G2047" s="217"/>
      <c r="H2047" s="220">
        <v>41.825000000000003</v>
      </c>
      <c r="I2047" s="221"/>
      <c r="J2047" s="217"/>
      <c r="K2047" s="217"/>
      <c r="L2047" s="222"/>
      <c r="M2047" s="223"/>
      <c r="N2047" s="224"/>
      <c r="O2047" s="224"/>
      <c r="P2047" s="224"/>
      <c r="Q2047" s="224"/>
      <c r="R2047" s="224"/>
      <c r="S2047" s="224"/>
      <c r="T2047" s="225"/>
      <c r="AT2047" s="226" t="s">
        <v>193</v>
      </c>
      <c r="AU2047" s="226" t="s">
        <v>84</v>
      </c>
      <c r="AV2047" s="14" t="s">
        <v>84</v>
      </c>
      <c r="AW2047" s="14" t="s">
        <v>31</v>
      </c>
      <c r="AX2047" s="14" t="s">
        <v>75</v>
      </c>
      <c r="AY2047" s="226" t="s">
        <v>184</v>
      </c>
    </row>
    <row r="2048" spans="2:51" s="14" customFormat="1" ht="11.25">
      <c r="B2048" s="216"/>
      <c r="C2048" s="217"/>
      <c r="D2048" s="207" t="s">
        <v>193</v>
      </c>
      <c r="E2048" s="218" t="s">
        <v>1</v>
      </c>
      <c r="F2048" s="219" t="s">
        <v>1790</v>
      </c>
      <c r="G2048" s="217"/>
      <c r="H2048" s="220">
        <v>12.83</v>
      </c>
      <c r="I2048" s="221"/>
      <c r="J2048" s="217"/>
      <c r="K2048" s="217"/>
      <c r="L2048" s="222"/>
      <c r="M2048" s="223"/>
      <c r="N2048" s="224"/>
      <c r="O2048" s="224"/>
      <c r="P2048" s="224"/>
      <c r="Q2048" s="224"/>
      <c r="R2048" s="224"/>
      <c r="S2048" s="224"/>
      <c r="T2048" s="225"/>
      <c r="AT2048" s="226" t="s">
        <v>193</v>
      </c>
      <c r="AU2048" s="226" t="s">
        <v>84</v>
      </c>
      <c r="AV2048" s="14" t="s">
        <v>84</v>
      </c>
      <c r="AW2048" s="14" t="s">
        <v>31</v>
      </c>
      <c r="AX2048" s="14" t="s">
        <v>75</v>
      </c>
      <c r="AY2048" s="226" t="s">
        <v>184</v>
      </c>
    </row>
    <row r="2049" spans="2:51" s="14" customFormat="1" ht="33.75">
      <c r="B2049" s="216"/>
      <c r="C2049" s="217"/>
      <c r="D2049" s="207" t="s">
        <v>193</v>
      </c>
      <c r="E2049" s="218" t="s">
        <v>1</v>
      </c>
      <c r="F2049" s="219" t="s">
        <v>1791</v>
      </c>
      <c r="G2049" s="217"/>
      <c r="H2049" s="220">
        <v>44.344999999999999</v>
      </c>
      <c r="I2049" s="221"/>
      <c r="J2049" s="217"/>
      <c r="K2049" s="217"/>
      <c r="L2049" s="222"/>
      <c r="M2049" s="223"/>
      <c r="N2049" s="224"/>
      <c r="O2049" s="224"/>
      <c r="P2049" s="224"/>
      <c r="Q2049" s="224"/>
      <c r="R2049" s="224"/>
      <c r="S2049" s="224"/>
      <c r="T2049" s="225"/>
      <c r="AT2049" s="226" t="s">
        <v>193</v>
      </c>
      <c r="AU2049" s="226" t="s">
        <v>84</v>
      </c>
      <c r="AV2049" s="14" t="s">
        <v>84</v>
      </c>
      <c r="AW2049" s="14" t="s">
        <v>31</v>
      </c>
      <c r="AX2049" s="14" t="s">
        <v>75</v>
      </c>
      <c r="AY2049" s="226" t="s">
        <v>184</v>
      </c>
    </row>
    <row r="2050" spans="2:51" s="14" customFormat="1" ht="11.25">
      <c r="B2050" s="216"/>
      <c r="C2050" s="217"/>
      <c r="D2050" s="207" t="s">
        <v>193</v>
      </c>
      <c r="E2050" s="218" t="s">
        <v>1</v>
      </c>
      <c r="F2050" s="219" t="s">
        <v>1792</v>
      </c>
      <c r="G2050" s="217"/>
      <c r="H2050" s="220">
        <v>11.01</v>
      </c>
      <c r="I2050" s="221"/>
      <c r="J2050" s="217"/>
      <c r="K2050" s="217"/>
      <c r="L2050" s="222"/>
      <c r="M2050" s="223"/>
      <c r="N2050" s="224"/>
      <c r="O2050" s="224"/>
      <c r="P2050" s="224"/>
      <c r="Q2050" s="224"/>
      <c r="R2050" s="224"/>
      <c r="S2050" s="224"/>
      <c r="T2050" s="225"/>
      <c r="AT2050" s="226" t="s">
        <v>193</v>
      </c>
      <c r="AU2050" s="226" t="s">
        <v>84</v>
      </c>
      <c r="AV2050" s="14" t="s">
        <v>84</v>
      </c>
      <c r="AW2050" s="14" t="s">
        <v>31</v>
      </c>
      <c r="AX2050" s="14" t="s">
        <v>75</v>
      </c>
      <c r="AY2050" s="226" t="s">
        <v>184</v>
      </c>
    </row>
    <row r="2051" spans="2:51" s="14" customFormat="1" ht="33.75">
      <c r="B2051" s="216"/>
      <c r="C2051" s="217"/>
      <c r="D2051" s="207" t="s">
        <v>193</v>
      </c>
      <c r="E2051" s="218" t="s">
        <v>1</v>
      </c>
      <c r="F2051" s="219" t="s">
        <v>1793</v>
      </c>
      <c r="G2051" s="217"/>
      <c r="H2051" s="220">
        <v>44.401000000000003</v>
      </c>
      <c r="I2051" s="221"/>
      <c r="J2051" s="217"/>
      <c r="K2051" s="217"/>
      <c r="L2051" s="222"/>
      <c r="M2051" s="223"/>
      <c r="N2051" s="224"/>
      <c r="O2051" s="224"/>
      <c r="P2051" s="224"/>
      <c r="Q2051" s="224"/>
      <c r="R2051" s="224"/>
      <c r="S2051" s="224"/>
      <c r="T2051" s="225"/>
      <c r="AT2051" s="226" t="s">
        <v>193</v>
      </c>
      <c r="AU2051" s="226" t="s">
        <v>84</v>
      </c>
      <c r="AV2051" s="14" t="s">
        <v>84</v>
      </c>
      <c r="AW2051" s="14" t="s">
        <v>31</v>
      </c>
      <c r="AX2051" s="14" t="s">
        <v>75</v>
      </c>
      <c r="AY2051" s="226" t="s">
        <v>184</v>
      </c>
    </row>
    <row r="2052" spans="2:51" s="14" customFormat="1" ht="11.25">
      <c r="B2052" s="216"/>
      <c r="C2052" s="217"/>
      <c r="D2052" s="207" t="s">
        <v>193</v>
      </c>
      <c r="E2052" s="218" t="s">
        <v>1</v>
      </c>
      <c r="F2052" s="219" t="s">
        <v>1794</v>
      </c>
      <c r="G2052" s="217"/>
      <c r="H2052" s="220">
        <v>11.01</v>
      </c>
      <c r="I2052" s="221"/>
      <c r="J2052" s="217"/>
      <c r="K2052" s="217"/>
      <c r="L2052" s="222"/>
      <c r="M2052" s="223"/>
      <c r="N2052" s="224"/>
      <c r="O2052" s="224"/>
      <c r="P2052" s="224"/>
      <c r="Q2052" s="224"/>
      <c r="R2052" s="224"/>
      <c r="S2052" s="224"/>
      <c r="T2052" s="225"/>
      <c r="AT2052" s="226" t="s">
        <v>193</v>
      </c>
      <c r="AU2052" s="226" t="s">
        <v>84</v>
      </c>
      <c r="AV2052" s="14" t="s">
        <v>84</v>
      </c>
      <c r="AW2052" s="14" t="s">
        <v>31</v>
      </c>
      <c r="AX2052" s="14" t="s">
        <v>75</v>
      </c>
      <c r="AY2052" s="226" t="s">
        <v>184</v>
      </c>
    </row>
    <row r="2053" spans="2:51" s="14" customFormat="1" ht="11.25">
      <c r="B2053" s="216"/>
      <c r="C2053" s="217"/>
      <c r="D2053" s="207" t="s">
        <v>193</v>
      </c>
      <c r="E2053" s="218" t="s">
        <v>1</v>
      </c>
      <c r="F2053" s="219" t="s">
        <v>485</v>
      </c>
      <c r="G2053" s="217"/>
      <c r="H2053" s="220">
        <v>20.57</v>
      </c>
      <c r="I2053" s="221"/>
      <c r="J2053" s="217"/>
      <c r="K2053" s="217"/>
      <c r="L2053" s="222"/>
      <c r="M2053" s="223"/>
      <c r="N2053" s="224"/>
      <c r="O2053" s="224"/>
      <c r="P2053" s="224"/>
      <c r="Q2053" s="224"/>
      <c r="R2053" s="224"/>
      <c r="S2053" s="224"/>
      <c r="T2053" s="225"/>
      <c r="AT2053" s="226" t="s">
        <v>193</v>
      </c>
      <c r="AU2053" s="226" t="s">
        <v>84</v>
      </c>
      <c r="AV2053" s="14" t="s">
        <v>84</v>
      </c>
      <c r="AW2053" s="14" t="s">
        <v>31</v>
      </c>
      <c r="AX2053" s="14" t="s">
        <v>75</v>
      </c>
      <c r="AY2053" s="226" t="s">
        <v>184</v>
      </c>
    </row>
    <row r="2054" spans="2:51" s="14" customFormat="1" ht="11.25">
      <c r="B2054" s="216"/>
      <c r="C2054" s="217"/>
      <c r="D2054" s="207" t="s">
        <v>193</v>
      </c>
      <c r="E2054" s="218" t="s">
        <v>1</v>
      </c>
      <c r="F2054" s="219" t="s">
        <v>486</v>
      </c>
      <c r="G2054" s="217"/>
      <c r="H2054" s="220">
        <v>14.22</v>
      </c>
      <c r="I2054" s="221"/>
      <c r="J2054" s="217"/>
      <c r="K2054" s="217"/>
      <c r="L2054" s="222"/>
      <c r="M2054" s="223"/>
      <c r="N2054" s="224"/>
      <c r="O2054" s="224"/>
      <c r="P2054" s="224"/>
      <c r="Q2054" s="224"/>
      <c r="R2054" s="224"/>
      <c r="S2054" s="224"/>
      <c r="T2054" s="225"/>
      <c r="AT2054" s="226" t="s">
        <v>193</v>
      </c>
      <c r="AU2054" s="226" t="s">
        <v>84</v>
      </c>
      <c r="AV2054" s="14" t="s">
        <v>84</v>
      </c>
      <c r="AW2054" s="14" t="s">
        <v>31</v>
      </c>
      <c r="AX2054" s="14" t="s">
        <v>75</v>
      </c>
      <c r="AY2054" s="226" t="s">
        <v>184</v>
      </c>
    </row>
    <row r="2055" spans="2:51" s="14" customFormat="1" ht="11.25">
      <c r="B2055" s="216"/>
      <c r="C2055" s="217"/>
      <c r="D2055" s="207" t="s">
        <v>193</v>
      </c>
      <c r="E2055" s="218" t="s">
        <v>1</v>
      </c>
      <c r="F2055" s="219" t="s">
        <v>487</v>
      </c>
      <c r="G2055" s="217"/>
      <c r="H2055" s="220">
        <v>12.31</v>
      </c>
      <c r="I2055" s="221"/>
      <c r="J2055" s="217"/>
      <c r="K2055" s="217"/>
      <c r="L2055" s="222"/>
      <c r="M2055" s="223"/>
      <c r="N2055" s="224"/>
      <c r="O2055" s="224"/>
      <c r="P2055" s="224"/>
      <c r="Q2055" s="224"/>
      <c r="R2055" s="224"/>
      <c r="S2055" s="224"/>
      <c r="T2055" s="225"/>
      <c r="AT2055" s="226" t="s">
        <v>193</v>
      </c>
      <c r="AU2055" s="226" t="s">
        <v>84</v>
      </c>
      <c r="AV2055" s="14" t="s">
        <v>84</v>
      </c>
      <c r="AW2055" s="14" t="s">
        <v>31</v>
      </c>
      <c r="AX2055" s="14" t="s">
        <v>75</v>
      </c>
      <c r="AY2055" s="226" t="s">
        <v>184</v>
      </c>
    </row>
    <row r="2056" spans="2:51" s="14" customFormat="1" ht="11.25">
      <c r="B2056" s="216"/>
      <c r="C2056" s="217"/>
      <c r="D2056" s="207" t="s">
        <v>193</v>
      </c>
      <c r="E2056" s="218" t="s">
        <v>1</v>
      </c>
      <c r="F2056" s="219" t="s">
        <v>489</v>
      </c>
      <c r="G2056" s="217"/>
      <c r="H2056" s="220">
        <v>18.690000000000001</v>
      </c>
      <c r="I2056" s="221"/>
      <c r="J2056" s="217"/>
      <c r="K2056" s="217"/>
      <c r="L2056" s="222"/>
      <c r="M2056" s="223"/>
      <c r="N2056" s="224"/>
      <c r="O2056" s="224"/>
      <c r="P2056" s="224"/>
      <c r="Q2056" s="224"/>
      <c r="R2056" s="224"/>
      <c r="S2056" s="224"/>
      <c r="T2056" s="225"/>
      <c r="AT2056" s="226" t="s">
        <v>193</v>
      </c>
      <c r="AU2056" s="226" t="s">
        <v>84</v>
      </c>
      <c r="AV2056" s="14" t="s">
        <v>84</v>
      </c>
      <c r="AW2056" s="14" t="s">
        <v>31</v>
      </c>
      <c r="AX2056" s="14" t="s">
        <v>75</v>
      </c>
      <c r="AY2056" s="226" t="s">
        <v>184</v>
      </c>
    </row>
    <row r="2057" spans="2:51" s="14" customFormat="1" ht="11.25">
      <c r="B2057" s="216"/>
      <c r="C2057" s="217"/>
      <c r="D2057" s="207" t="s">
        <v>193</v>
      </c>
      <c r="E2057" s="218" t="s">
        <v>1</v>
      </c>
      <c r="F2057" s="219" t="s">
        <v>490</v>
      </c>
      <c r="G2057" s="217"/>
      <c r="H2057" s="220">
        <v>11.62</v>
      </c>
      <c r="I2057" s="221"/>
      <c r="J2057" s="217"/>
      <c r="K2057" s="217"/>
      <c r="L2057" s="222"/>
      <c r="M2057" s="223"/>
      <c r="N2057" s="224"/>
      <c r="O2057" s="224"/>
      <c r="P2057" s="224"/>
      <c r="Q2057" s="224"/>
      <c r="R2057" s="224"/>
      <c r="S2057" s="224"/>
      <c r="T2057" s="225"/>
      <c r="AT2057" s="226" t="s">
        <v>193</v>
      </c>
      <c r="AU2057" s="226" t="s">
        <v>84</v>
      </c>
      <c r="AV2057" s="14" t="s">
        <v>84</v>
      </c>
      <c r="AW2057" s="14" t="s">
        <v>31</v>
      </c>
      <c r="AX2057" s="14" t="s">
        <v>75</v>
      </c>
      <c r="AY2057" s="226" t="s">
        <v>184</v>
      </c>
    </row>
    <row r="2058" spans="2:51" s="14" customFormat="1" ht="11.25">
      <c r="B2058" s="216"/>
      <c r="C2058" s="217"/>
      <c r="D2058" s="207" t="s">
        <v>193</v>
      </c>
      <c r="E2058" s="218" t="s">
        <v>1</v>
      </c>
      <c r="F2058" s="219" t="s">
        <v>491</v>
      </c>
      <c r="G2058" s="217"/>
      <c r="H2058" s="220">
        <v>11.79</v>
      </c>
      <c r="I2058" s="221"/>
      <c r="J2058" s="217"/>
      <c r="K2058" s="217"/>
      <c r="L2058" s="222"/>
      <c r="M2058" s="223"/>
      <c r="N2058" s="224"/>
      <c r="O2058" s="224"/>
      <c r="P2058" s="224"/>
      <c r="Q2058" s="224"/>
      <c r="R2058" s="224"/>
      <c r="S2058" s="224"/>
      <c r="T2058" s="225"/>
      <c r="AT2058" s="226" t="s">
        <v>193</v>
      </c>
      <c r="AU2058" s="226" t="s">
        <v>84</v>
      </c>
      <c r="AV2058" s="14" t="s">
        <v>84</v>
      </c>
      <c r="AW2058" s="14" t="s">
        <v>31</v>
      </c>
      <c r="AX2058" s="14" t="s">
        <v>75</v>
      </c>
      <c r="AY2058" s="226" t="s">
        <v>184</v>
      </c>
    </row>
    <row r="2059" spans="2:51" s="14" customFormat="1" ht="11.25">
      <c r="B2059" s="216"/>
      <c r="C2059" s="217"/>
      <c r="D2059" s="207" t="s">
        <v>193</v>
      </c>
      <c r="E2059" s="218" t="s">
        <v>1</v>
      </c>
      <c r="F2059" s="219" t="s">
        <v>493</v>
      </c>
      <c r="G2059" s="217"/>
      <c r="H2059" s="220">
        <v>19.809999999999999</v>
      </c>
      <c r="I2059" s="221"/>
      <c r="J2059" s="217"/>
      <c r="K2059" s="217"/>
      <c r="L2059" s="222"/>
      <c r="M2059" s="223"/>
      <c r="N2059" s="224"/>
      <c r="O2059" s="224"/>
      <c r="P2059" s="224"/>
      <c r="Q2059" s="224"/>
      <c r="R2059" s="224"/>
      <c r="S2059" s="224"/>
      <c r="T2059" s="225"/>
      <c r="AT2059" s="226" t="s">
        <v>193</v>
      </c>
      <c r="AU2059" s="226" t="s">
        <v>84</v>
      </c>
      <c r="AV2059" s="14" t="s">
        <v>84</v>
      </c>
      <c r="AW2059" s="14" t="s">
        <v>31</v>
      </c>
      <c r="AX2059" s="14" t="s">
        <v>75</v>
      </c>
      <c r="AY2059" s="226" t="s">
        <v>184</v>
      </c>
    </row>
    <row r="2060" spans="2:51" s="14" customFormat="1" ht="11.25">
      <c r="B2060" s="216"/>
      <c r="C2060" s="217"/>
      <c r="D2060" s="207" t="s">
        <v>193</v>
      </c>
      <c r="E2060" s="218" t="s">
        <v>1</v>
      </c>
      <c r="F2060" s="219" t="s">
        <v>496</v>
      </c>
      <c r="G2060" s="217"/>
      <c r="H2060" s="220">
        <v>13.86</v>
      </c>
      <c r="I2060" s="221"/>
      <c r="J2060" s="217"/>
      <c r="K2060" s="217"/>
      <c r="L2060" s="222"/>
      <c r="M2060" s="223"/>
      <c r="N2060" s="224"/>
      <c r="O2060" s="224"/>
      <c r="P2060" s="224"/>
      <c r="Q2060" s="224"/>
      <c r="R2060" s="224"/>
      <c r="S2060" s="224"/>
      <c r="T2060" s="225"/>
      <c r="AT2060" s="226" t="s">
        <v>193</v>
      </c>
      <c r="AU2060" s="226" t="s">
        <v>84</v>
      </c>
      <c r="AV2060" s="14" t="s">
        <v>84</v>
      </c>
      <c r="AW2060" s="14" t="s">
        <v>31</v>
      </c>
      <c r="AX2060" s="14" t="s">
        <v>75</v>
      </c>
      <c r="AY2060" s="226" t="s">
        <v>184</v>
      </c>
    </row>
    <row r="2061" spans="2:51" s="14" customFormat="1" ht="11.25">
      <c r="B2061" s="216"/>
      <c r="C2061" s="217"/>
      <c r="D2061" s="207" t="s">
        <v>193</v>
      </c>
      <c r="E2061" s="218" t="s">
        <v>1</v>
      </c>
      <c r="F2061" s="219" t="s">
        <v>497</v>
      </c>
      <c r="G2061" s="217"/>
      <c r="H2061" s="220">
        <v>17.57</v>
      </c>
      <c r="I2061" s="221"/>
      <c r="J2061" s="217"/>
      <c r="K2061" s="217"/>
      <c r="L2061" s="222"/>
      <c r="M2061" s="223"/>
      <c r="N2061" s="224"/>
      <c r="O2061" s="224"/>
      <c r="P2061" s="224"/>
      <c r="Q2061" s="224"/>
      <c r="R2061" s="224"/>
      <c r="S2061" s="224"/>
      <c r="T2061" s="225"/>
      <c r="AT2061" s="226" t="s">
        <v>193</v>
      </c>
      <c r="AU2061" s="226" t="s">
        <v>84</v>
      </c>
      <c r="AV2061" s="14" t="s">
        <v>84</v>
      </c>
      <c r="AW2061" s="14" t="s">
        <v>31</v>
      </c>
      <c r="AX2061" s="14" t="s">
        <v>75</v>
      </c>
      <c r="AY2061" s="226" t="s">
        <v>184</v>
      </c>
    </row>
    <row r="2062" spans="2:51" s="14" customFormat="1" ht="11.25">
      <c r="B2062" s="216"/>
      <c r="C2062" s="217"/>
      <c r="D2062" s="207" t="s">
        <v>193</v>
      </c>
      <c r="E2062" s="218" t="s">
        <v>1</v>
      </c>
      <c r="F2062" s="219" t="s">
        <v>499</v>
      </c>
      <c r="G2062" s="217"/>
      <c r="H2062" s="220">
        <v>21.21</v>
      </c>
      <c r="I2062" s="221"/>
      <c r="J2062" s="217"/>
      <c r="K2062" s="217"/>
      <c r="L2062" s="222"/>
      <c r="M2062" s="223"/>
      <c r="N2062" s="224"/>
      <c r="O2062" s="224"/>
      <c r="P2062" s="224"/>
      <c r="Q2062" s="224"/>
      <c r="R2062" s="224"/>
      <c r="S2062" s="224"/>
      <c r="T2062" s="225"/>
      <c r="AT2062" s="226" t="s">
        <v>193</v>
      </c>
      <c r="AU2062" s="226" t="s">
        <v>84</v>
      </c>
      <c r="AV2062" s="14" t="s">
        <v>84</v>
      </c>
      <c r="AW2062" s="14" t="s">
        <v>31</v>
      </c>
      <c r="AX2062" s="14" t="s">
        <v>75</v>
      </c>
      <c r="AY2062" s="226" t="s">
        <v>184</v>
      </c>
    </row>
    <row r="2063" spans="2:51" s="14" customFormat="1" ht="11.25">
      <c r="B2063" s="216"/>
      <c r="C2063" s="217"/>
      <c r="D2063" s="207" t="s">
        <v>193</v>
      </c>
      <c r="E2063" s="218" t="s">
        <v>1</v>
      </c>
      <c r="F2063" s="219" t="s">
        <v>500</v>
      </c>
      <c r="G2063" s="217"/>
      <c r="H2063" s="220">
        <v>18.96</v>
      </c>
      <c r="I2063" s="221"/>
      <c r="J2063" s="217"/>
      <c r="K2063" s="217"/>
      <c r="L2063" s="222"/>
      <c r="M2063" s="223"/>
      <c r="N2063" s="224"/>
      <c r="O2063" s="224"/>
      <c r="P2063" s="224"/>
      <c r="Q2063" s="224"/>
      <c r="R2063" s="224"/>
      <c r="S2063" s="224"/>
      <c r="T2063" s="225"/>
      <c r="AT2063" s="226" t="s">
        <v>193</v>
      </c>
      <c r="AU2063" s="226" t="s">
        <v>84</v>
      </c>
      <c r="AV2063" s="14" t="s">
        <v>84</v>
      </c>
      <c r="AW2063" s="14" t="s">
        <v>31</v>
      </c>
      <c r="AX2063" s="14" t="s">
        <v>75</v>
      </c>
      <c r="AY2063" s="226" t="s">
        <v>184</v>
      </c>
    </row>
    <row r="2064" spans="2:51" s="13" customFormat="1" ht="11.25">
      <c r="B2064" s="205"/>
      <c r="C2064" s="206"/>
      <c r="D2064" s="207" t="s">
        <v>193</v>
      </c>
      <c r="E2064" s="208" t="s">
        <v>1</v>
      </c>
      <c r="F2064" s="209" t="s">
        <v>195</v>
      </c>
      <c r="G2064" s="206"/>
      <c r="H2064" s="208" t="s">
        <v>1</v>
      </c>
      <c r="I2064" s="210"/>
      <c r="J2064" s="206"/>
      <c r="K2064" s="206"/>
      <c r="L2064" s="211"/>
      <c r="M2064" s="212"/>
      <c r="N2064" s="213"/>
      <c r="O2064" s="213"/>
      <c r="P2064" s="213"/>
      <c r="Q2064" s="213"/>
      <c r="R2064" s="213"/>
      <c r="S2064" s="213"/>
      <c r="T2064" s="214"/>
      <c r="AT2064" s="215" t="s">
        <v>193</v>
      </c>
      <c r="AU2064" s="215" t="s">
        <v>84</v>
      </c>
      <c r="AV2064" s="13" t="s">
        <v>82</v>
      </c>
      <c r="AW2064" s="13" t="s">
        <v>31</v>
      </c>
      <c r="AX2064" s="13" t="s">
        <v>75</v>
      </c>
      <c r="AY2064" s="215" t="s">
        <v>184</v>
      </c>
    </row>
    <row r="2065" spans="1:65" s="14" customFormat="1" ht="11.25">
      <c r="B2065" s="216"/>
      <c r="C2065" s="217"/>
      <c r="D2065" s="207" t="s">
        <v>193</v>
      </c>
      <c r="E2065" s="218" t="s">
        <v>1</v>
      </c>
      <c r="F2065" s="219" t="s">
        <v>1795</v>
      </c>
      <c r="G2065" s="217"/>
      <c r="H2065" s="220">
        <v>11.2</v>
      </c>
      <c r="I2065" s="221"/>
      <c r="J2065" s="217"/>
      <c r="K2065" s="217"/>
      <c r="L2065" s="222"/>
      <c r="M2065" s="223"/>
      <c r="N2065" s="224"/>
      <c r="O2065" s="224"/>
      <c r="P2065" s="224"/>
      <c r="Q2065" s="224"/>
      <c r="R2065" s="224"/>
      <c r="S2065" s="224"/>
      <c r="T2065" s="225"/>
      <c r="AT2065" s="226" t="s">
        <v>193</v>
      </c>
      <c r="AU2065" s="226" t="s">
        <v>84</v>
      </c>
      <c r="AV2065" s="14" t="s">
        <v>84</v>
      </c>
      <c r="AW2065" s="14" t="s">
        <v>31</v>
      </c>
      <c r="AX2065" s="14" t="s">
        <v>75</v>
      </c>
      <c r="AY2065" s="226" t="s">
        <v>184</v>
      </c>
    </row>
    <row r="2066" spans="1:65" s="14" customFormat="1" ht="11.25">
      <c r="B2066" s="216"/>
      <c r="C2066" s="217"/>
      <c r="D2066" s="207" t="s">
        <v>193</v>
      </c>
      <c r="E2066" s="218" t="s">
        <v>1</v>
      </c>
      <c r="F2066" s="219" t="s">
        <v>1796</v>
      </c>
      <c r="G2066" s="217"/>
      <c r="H2066" s="220">
        <v>2.34</v>
      </c>
      <c r="I2066" s="221"/>
      <c r="J2066" s="217"/>
      <c r="K2066" s="217"/>
      <c r="L2066" s="222"/>
      <c r="M2066" s="223"/>
      <c r="N2066" s="224"/>
      <c r="O2066" s="224"/>
      <c r="P2066" s="224"/>
      <c r="Q2066" s="224"/>
      <c r="R2066" s="224"/>
      <c r="S2066" s="224"/>
      <c r="T2066" s="225"/>
      <c r="AT2066" s="226" t="s">
        <v>193</v>
      </c>
      <c r="AU2066" s="226" t="s">
        <v>84</v>
      </c>
      <c r="AV2066" s="14" t="s">
        <v>84</v>
      </c>
      <c r="AW2066" s="14" t="s">
        <v>31</v>
      </c>
      <c r="AX2066" s="14" t="s">
        <v>75</v>
      </c>
      <c r="AY2066" s="226" t="s">
        <v>184</v>
      </c>
    </row>
    <row r="2067" spans="1:65" s="14" customFormat="1" ht="11.25">
      <c r="B2067" s="216"/>
      <c r="C2067" s="217"/>
      <c r="D2067" s="207" t="s">
        <v>193</v>
      </c>
      <c r="E2067" s="218" t="s">
        <v>1</v>
      </c>
      <c r="F2067" s="219" t="s">
        <v>1797</v>
      </c>
      <c r="G2067" s="217"/>
      <c r="H2067" s="220">
        <v>11.2</v>
      </c>
      <c r="I2067" s="221"/>
      <c r="J2067" s="217"/>
      <c r="K2067" s="217"/>
      <c r="L2067" s="222"/>
      <c r="M2067" s="223"/>
      <c r="N2067" s="224"/>
      <c r="O2067" s="224"/>
      <c r="P2067" s="224"/>
      <c r="Q2067" s="224"/>
      <c r="R2067" s="224"/>
      <c r="S2067" s="224"/>
      <c r="T2067" s="225"/>
      <c r="AT2067" s="226" t="s">
        <v>193</v>
      </c>
      <c r="AU2067" s="226" t="s">
        <v>84</v>
      </c>
      <c r="AV2067" s="14" t="s">
        <v>84</v>
      </c>
      <c r="AW2067" s="14" t="s">
        <v>31</v>
      </c>
      <c r="AX2067" s="14" t="s">
        <v>75</v>
      </c>
      <c r="AY2067" s="226" t="s">
        <v>184</v>
      </c>
    </row>
    <row r="2068" spans="1:65" s="14" customFormat="1" ht="11.25">
      <c r="B2068" s="216"/>
      <c r="C2068" s="217"/>
      <c r="D2068" s="207" t="s">
        <v>193</v>
      </c>
      <c r="E2068" s="218" t="s">
        <v>1</v>
      </c>
      <c r="F2068" s="219" t="s">
        <v>1798</v>
      </c>
      <c r="G2068" s="217"/>
      <c r="H2068" s="220">
        <v>2.34</v>
      </c>
      <c r="I2068" s="221"/>
      <c r="J2068" s="217"/>
      <c r="K2068" s="217"/>
      <c r="L2068" s="222"/>
      <c r="M2068" s="223"/>
      <c r="N2068" s="224"/>
      <c r="O2068" s="224"/>
      <c r="P2068" s="224"/>
      <c r="Q2068" s="224"/>
      <c r="R2068" s="224"/>
      <c r="S2068" s="224"/>
      <c r="T2068" s="225"/>
      <c r="AT2068" s="226" t="s">
        <v>193</v>
      </c>
      <c r="AU2068" s="226" t="s">
        <v>84</v>
      </c>
      <c r="AV2068" s="14" t="s">
        <v>84</v>
      </c>
      <c r="AW2068" s="14" t="s">
        <v>31</v>
      </c>
      <c r="AX2068" s="14" t="s">
        <v>75</v>
      </c>
      <c r="AY2068" s="226" t="s">
        <v>184</v>
      </c>
    </row>
    <row r="2069" spans="1:65" s="14" customFormat="1" ht="11.25">
      <c r="B2069" s="216"/>
      <c r="C2069" s="217"/>
      <c r="D2069" s="207" t="s">
        <v>193</v>
      </c>
      <c r="E2069" s="218" t="s">
        <v>1</v>
      </c>
      <c r="F2069" s="219" t="s">
        <v>1799</v>
      </c>
      <c r="G2069" s="217"/>
      <c r="H2069" s="220">
        <v>15.4</v>
      </c>
      <c r="I2069" s="221"/>
      <c r="J2069" s="217"/>
      <c r="K2069" s="217"/>
      <c r="L2069" s="222"/>
      <c r="M2069" s="223"/>
      <c r="N2069" s="224"/>
      <c r="O2069" s="224"/>
      <c r="P2069" s="224"/>
      <c r="Q2069" s="224"/>
      <c r="R2069" s="224"/>
      <c r="S2069" s="224"/>
      <c r="T2069" s="225"/>
      <c r="AT2069" s="226" t="s">
        <v>193</v>
      </c>
      <c r="AU2069" s="226" t="s">
        <v>84</v>
      </c>
      <c r="AV2069" s="14" t="s">
        <v>84</v>
      </c>
      <c r="AW2069" s="14" t="s">
        <v>31</v>
      </c>
      <c r="AX2069" s="14" t="s">
        <v>75</v>
      </c>
      <c r="AY2069" s="226" t="s">
        <v>184</v>
      </c>
    </row>
    <row r="2070" spans="1:65" s="14" customFormat="1" ht="11.25">
      <c r="B2070" s="216"/>
      <c r="C2070" s="217"/>
      <c r="D2070" s="207" t="s">
        <v>193</v>
      </c>
      <c r="E2070" s="218" t="s">
        <v>1</v>
      </c>
      <c r="F2070" s="219" t="s">
        <v>1800</v>
      </c>
      <c r="G2070" s="217"/>
      <c r="H2070" s="220">
        <v>2.34</v>
      </c>
      <c r="I2070" s="221"/>
      <c r="J2070" s="217"/>
      <c r="K2070" s="217"/>
      <c r="L2070" s="222"/>
      <c r="M2070" s="223"/>
      <c r="N2070" s="224"/>
      <c r="O2070" s="224"/>
      <c r="P2070" s="224"/>
      <c r="Q2070" s="224"/>
      <c r="R2070" s="224"/>
      <c r="S2070" s="224"/>
      <c r="T2070" s="225"/>
      <c r="AT2070" s="226" t="s">
        <v>193</v>
      </c>
      <c r="AU2070" s="226" t="s">
        <v>84</v>
      </c>
      <c r="AV2070" s="14" t="s">
        <v>84</v>
      </c>
      <c r="AW2070" s="14" t="s">
        <v>31</v>
      </c>
      <c r="AX2070" s="14" t="s">
        <v>75</v>
      </c>
      <c r="AY2070" s="226" t="s">
        <v>184</v>
      </c>
    </row>
    <row r="2071" spans="1:65" s="14" customFormat="1" ht="11.25">
      <c r="B2071" s="216"/>
      <c r="C2071" s="217"/>
      <c r="D2071" s="207" t="s">
        <v>193</v>
      </c>
      <c r="E2071" s="218" t="s">
        <v>1</v>
      </c>
      <c r="F2071" s="219" t="s">
        <v>1801</v>
      </c>
      <c r="G2071" s="217"/>
      <c r="H2071" s="220">
        <v>15.4</v>
      </c>
      <c r="I2071" s="221"/>
      <c r="J2071" s="217"/>
      <c r="K2071" s="217"/>
      <c r="L2071" s="222"/>
      <c r="M2071" s="223"/>
      <c r="N2071" s="224"/>
      <c r="O2071" s="224"/>
      <c r="P2071" s="224"/>
      <c r="Q2071" s="224"/>
      <c r="R2071" s="224"/>
      <c r="S2071" s="224"/>
      <c r="T2071" s="225"/>
      <c r="AT2071" s="226" t="s">
        <v>193</v>
      </c>
      <c r="AU2071" s="226" t="s">
        <v>84</v>
      </c>
      <c r="AV2071" s="14" t="s">
        <v>84</v>
      </c>
      <c r="AW2071" s="14" t="s">
        <v>31</v>
      </c>
      <c r="AX2071" s="14" t="s">
        <v>75</v>
      </c>
      <c r="AY2071" s="226" t="s">
        <v>184</v>
      </c>
    </row>
    <row r="2072" spans="1:65" s="14" customFormat="1" ht="11.25">
      <c r="B2072" s="216"/>
      <c r="C2072" s="217"/>
      <c r="D2072" s="207" t="s">
        <v>193</v>
      </c>
      <c r="E2072" s="218" t="s">
        <v>1</v>
      </c>
      <c r="F2072" s="219" t="s">
        <v>1802</v>
      </c>
      <c r="G2072" s="217"/>
      <c r="H2072" s="220">
        <v>2.34</v>
      </c>
      <c r="I2072" s="221"/>
      <c r="J2072" s="217"/>
      <c r="K2072" s="217"/>
      <c r="L2072" s="222"/>
      <c r="M2072" s="223"/>
      <c r="N2072" s="224"/>
      <c r="O2072" s="224"/>
      <c r="P2072" s="224"/>
      <c r="Q2072" s="224"/>
      <c r="R2072" s="224"/>
      <c r="S2072" s="224"/>
      <c r="T2072" s="225"/>
      <c r="AT2072" s="226" t="s">
        <v>193</v>
      </c>
      <c r="AU2072" s="226" t="s">
        <v>84</v>
      </c>
      <c r="AV2072" s="14" t="s">
        <v>84</v>
      </c>
      <c r="AW2072" s="14" t="s">
        <v>31</v>
      </c>
      <c r="AX2072" s="14" t="s">
        <v>75</v>
      </c>
      <c r="AY2072" s="226" t="s">
        <v>184</v>
      </c>
    </row>
    <row r="2073" spans="1:65" s="2" customFormat="1" ht="24">
      <c r="A2073" s="34"/>
      <c r="B2073" s="35"/>
      <c r="C2073" s="227" t="s">
        <v>859</v>
      </c>
      <c r="D2073" s="227" t="s">
        <v>592</v>
      </c>
      <c r="E2073" s="228" t="s">
        <v>1803</v>
      </c>
      <c r="F2073" s="229" t="s">
        <v>1804</v>
      </c>
      <c r="G2073" s="230" t="s">
        <v>122</v>
      </c>
      <c r="H2073" s="231">
        <v>754.22799999999995</v>
      </c>
      <c r="I2073" s="232"/>
      <c r="J2073" s="233">
        <f>ROUND(I2073*H2073,2)</f>
        <v>0</v>
      </c>
      <c r="K2073" s="229" t="s">
        <v>649</v>
      </c>
      <c r="L2073" s="234"/>
      <c r="M2073" s="235" t="s">
        <v>1</v>
      </c>
      <c r="N2073" s="236" t="s">
        <v>40</v>
      </c>
      <c r="O2073" s="71"/>
      <c r="P2073" s="201">
        <f>O2073*H2073</f>
        <v>0</v>
      </c>
      <c r="Q2073" s="201">
        <v>0</v>
      </c>
      <c r="R2073" s="201">
        <f>Q2073*H2073</f>
        <v>0</v>
      </c>
      <c r="S2073" s="201">
        <v>0</v>
      </c>
      <c r="T2073" s="202">
        <f>S2073*H2073</f>
        <v>0</v>
      </c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R2073" s="203" t="s">
        <v>715</v>
      </c>
      <c r="AT2073" s="203" t="s">
        <v>592</v>
      </c>
      <c r="AU2073" s="203" t="s">
        <v>84</v>
      </c>
      <c r="AY2073" s="17" t="s">
        <v>184</v>
      </c>
      <c r="BE2073" s="204">
        <f>IF(N2073="základní",J2073,0)</f>
        <v>0</v>
      </c>
      <c r="BF2073" s="204">
        <f>IF(N2073="snížená",J2073,0)</f>
        <v>0</v>
      </c>
      <c r="BG2073" s="204">
        <f>IF(N2073="zákl. přenesená",J2073,0)</f>
        <v>0</v>
      </c>
      <c r="BH2073" s="204">
        <f>IF(N2073="sníž. přenesená",J2073,0)</f>
        <v>0</v>
      </c>
      <c r="BI2073" s="204">
        <f>IF(N2073="nulová",J2073,0)</f>
        <v>0</v>
      </c>
      <c r="BJ2073" s="17" t="s">
        <v>82</v>
      </c>
      <c r="BK2073" s="204">
        <f>ROUND(I2073*H2073,2)</f>
        <v>0</v>
      </c>
      <c r="BL2073" s="17" t="s">
        <v>382</v>
      </c>
      <c r="BM2073" s="203" t="s">
        <v>1805</v>
      </c>
    </row>
    <row r="2074" spans="1:65" s="14" customFormat="1" ht="11.25">
      <c r="B2074" s="216"/>
      <c r="C2074" s="217"/>
      <c r="D2074" s="207" t="s">
        <v>193</v>
      </c>
      <c r="E2074" s="217"/>
      <c r="F2074" s="219" t="s">
        <v>1806</v>
      </c>
      <c r="G2074" s="217"/>
      <c r="H2074" s="220">
        <v>754.22799999999995</v>
      </c>
      <c r="I2074" s="221"/>
      <c r="J2074" s="217"/>
      <c r="K2074" s="217"/>
      <c r="L2074" s="222"/>
      <c r="M2074" s="223"/>
      <c r="N2074" s="224"/>
      <c r="O2074" s="224"/>
      <c r="P2074" s="224"/>
      <c r="Q2074" s="224"/>
      <c r="R2074" s="224"/>
      <c r="S2074" s="224"/>
      <c r="T2074" s="225"/>
      <c r="AT2074" s="226" t="s">
        <v>193</v>
      </c>
      <c r="AU2074" s="226" t="s">
        <v>84</v>
      </c>
      <c r="AV2074" s="14" t="s">
        <v>84</v>
      </c>
      <c r="AW2074" s="14" t="s">
        <v>4</v>
      </c>
      <c r="AX2074" s="14" t="s">
        <v>82</v>
      </c>
      <c r="AY2074" s="226" t="s">
        <v>184</v>
      </c>
    </row>
    <row r="2075" spans="1:65" s="2" customFormat="1" ht="24">
      <c r="A2075" s="34"/>
      <c r="B2075" s="35"/>
      <c r="C2075" s="192" t="s">
        <v>1807</v>
      </c>
      <c r="D2075" s="192" t="s">
        <v>187</v>
      </c>
      <c r="E2075" s="193" t="s">
        <v>1808</v>
      </c>
      <c r="F2075" s="194" t="s">
        <v>1809</v>
      </c>
      <c r="G2075" s="195" t="s">
        <v>327</v>
      </c>
      <c r="H2075" s="196">
        <v>134.44999999999999</v>
      </c>
      <c r="I2075" s="197"/>
      <c r="J2075" s="198">
        <f>ROUND(I2075*H2075,2)</f>
        <v>0</v>
      </c>
      <c r="K2075" s="194" t="s">
        <v>190</v>
      </c>
      <c r="L2075" s="39"/>
      <c r="M2075" s="199" t="s">
        <v>1</v>
      </c>
      <c r="N2075" s="200" t="s">
        <v>40</v>
      </c>
      <c r="O2075" s="71"/>
      <c r="P2075" s="201">
        <f>O2075*H2075</f>
        <v>0</v>
      </c>
      <c r="Q2075" s="201">
        <v>2.9299999999999999E-3</v>
      </c>
      <c r="R2075" s="201">
        <f>Q2075*H2075</f>
        <v>0.39393849999999997</v>
      </c>
      <c r="S2075" s="201">
        <v>0</v>
      </c>
      <c r="T2075" s="202">
        <f>S2075*H2075</f>
        <v>0</v>
      </c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  <c r="AR2075" s="203" t="s">
        <v>382</v>
      </c>
      <c r="AT2075" s="203" t="s">
        <v>187</v>
      </c>
      <c r="AU2075" s="203" t="s">
        <v>84</v>
      </c>
      <c r="AY2075" s="17" t="s">
        <v>184</v>
      </c>
      <c r="BE2075" s="204">
        <f>IF(N2075="základní",J2075,0)</f>
        <v>0</v>
      </c>
      <c r="BF2075" s="204">
        <f>IF(N2075="snížená",J2075,0)</f>
        <v>0</v>
      </c>
      <c r="BG2075" s="204">
        <f>IF(N2075="zákl. přenesená",J2075,0)</f>
        <v>0</v>
      </c>
      <c r="BH2075" s="204">
        <f>IF(N2075="sníž. přenesená",J2075,0)</f>
        <v>0</v>
      </c>
      <c r="BI2075" s="204">
        <f>IF(N2075="nulová",J2075,0)</f>
        <v>0</v>
      </c>
      <c r="BJ2075" s="17" t="s">
        <v>82</v>
      </c>
      <c r="BK2075" s="204">
        <f>ROUND(I2075*H2075,2)</f>
        <v>0</v>
      </c>
      <c r="BL2075" s="17" t="s">
        <v>382</v>
      </c>
      <c r="BM2075" s="203" t="s">
        <v>1810</v>
      </c>
    </row>
    <row r="2076" spans="1:65" s="13" customFormat="1" ht="22.5">
      <c r="B2076" s="205"/>
      <c r="C2076" s="206"/>
      <c r="D2076" s="207" t="s">
        <v>193</v>
      </c>
      <c r="E2076" s="208" t="s">
        <v>1</v>
      </c>
      <c r="F2076" s="209" t="s">
        <v>194</v>
      </c>
      <c r="G2076" s="206"/>
      <c r="H2076" s="208" t="s">
        <v>1</v>
      </c>
      <c r="I2076" s="210"/>
      <c r="J2076" s="206"/>
      <c r="K2076" s="206"/>
      <c r="L2076" s="211"/>
      <c r="M2076" s="212"/>
      <c r="N2076" s="213"/>
      <c r="O2076" s="213"/>
      <c r="P2076" s="213"/>
      <c r="Q2076" s="213"/>
      <c r="R2076" s="213"/>
      <c r="S2076" s="213"/>
      <c r="T2076" s="214"/>
      <c r="AT2076" s="215" t="s">
        <v>193</v>
      </c>
      <c r="AU2076" s="215" t="s">
        <v>84</v>
      </c>
      <c r="AV2076" s="13" t="s">
        <v>82</v>
      </c>
      <c r="AW2076" s="13" t="s">
        <v>31</v>
      </c>
      <c r="AX2076" s="13" t="s">
        <v>75</v>
      </c>
      <c r="AY2076" s="215" t="s">
        <v>184</v>
      </c>
    </row>
    <row r="2077" spans="1:65" s="13" customFormat="1" ht="11.25">
      <c r="B2077" s="205"/>
      <c r="C2077" s="206"/>
      <c r="D2077" s="207" t="s">
        <v>193</v>
      </c>
      <c r="E2077" s="208" t="s">
        <v>1</v>
      </c>
      <c r="F2077" s="209" t="s">
        <v>195</v>
      </c>
      <c r="G2077" s="206"/>
      <c r="H2077" s="208" t="s">
        <v>1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193</v>
      </c>
      <c r="AU2077" s="215" t="s">
        <v>84</v>
      </c>
      <c r="AV2077" s="13" t="s">
        <v>82</v>
      </c>
      <c r="AW2077" s="13" t="s">
        <v>31</v>
      </c>
      <c r="AX2077" s="13" t="s">
        <v>75</v>
      </c>
      <c r="AY2077" s="215" t="s">
        <v>184</v>
      </c>
    </row>
    <row r="2078" spans="1:65" s="14" customFormat="1" ht="11.25">
      <c r="B2078" s="216"/>
      <c r="C2078" s="217"/>
      <c r="D2078" s="207" t="s">
        <v>193</v>
      </c>
      <c r="E2078" s="218" t="s">
        <v>1</v>
      </c>
      <c r="F2078" s="219" t="s">
        <v>1811</v>
      </c>
      <c r="G2078" s="217"/>
      <c r="H2078" s="220">
        <v>7.4</v>
      </c>
      <c r="I2078" s="221"/>
      <c r="J2078" s="217"/>
      <c r="K2078" s="217"/>
      <c r="L2078" s="222"/>
      <c r="M2078" s="223"/>
      <c r="N2078" s="224"/>
      <c r="O2078" s="224"/>
      <c r="P2078" s="224"/>
      <c r="Q2078" s="224"/>
      <c r="R2078" s="224"/>
      <c r="S2078" s="224"/>
      <c r="T2078" s="225"/>
      <c r="AT2078" s="226" t="s">
        <v>193</v>
      </c>
      <c r="AU2078" s="226" t="s">
        <v>84</v>
      </c>
      <c r="AV2078" s="14" t="s">
        <v>84</v>
      </c>
      <c r="AW2078" s="14" t="s">
        <v>31</v>
      </c>
      <c r="AX2078" s="14" t="s">
        <v>75</v>
      </c>
      <c r="AY2078" s="226" t="s">
        <v>184</v>
      </c>
    </row>
    <row r="2079" spans="1:65" s="14" customFormat="1" ht="11.25">
      <c r="B2079" s="216"/>
      <c r="C2079" s="217"/>
      <c r="D2079" s="207" t="s">
        <v>193</v>
      </c>
      <c r="E2079" s="218" t="s">
        <v>1</v>
      </c>
      <c r="F2079" s="219" t="s">
        <v>1812</v>
      </c>
      <c r="G2079" s="217"/>
      <c r="H2079" s="220">
        <v>6.15</v>
      </c>
      <c r="I2079" s="221"/>
      <c r="J2079" s="217"/>
      <c r="K2079" s="217"/>
      <c r="L2079" s="222"/>
      <c r="M2079" s="223"/>
      <c r="N2079" s="224"/>
      <c r="O2079" s="224"/>
      <c r="P2079" s="224"/>
      <c r="Q2079" s="224"/>
      <c r="R2079" s="224"/>
      <c r="S2079" s="224"/>
      <c r="T2079" s="225"/>
      <c r="AT2079" s="226" t="s">
        <v>193</v>
      </c>
      <c r="AU2079" s="226" t="s">
        <v>84</v>
      </c>
      <c r="AV2079" s="14" t="s">
        <v>84</v>
      </c>
      <c r="AW2079" s="14" t="s">
        <v>31</v>
      </c>
      <c r="AX2079" s="14" t="s">
        <v>75</v>
      </c>
      <c r="AY2079" s="226" t="s">
        <v>184</v>
      </c>
    </row>
    <row r="2080" spans="1:65" s="14" customFormat="1" ht="11.25">
      <c r="B2080" s="216"/>
      <c r="C2080" s="217"/>
      <c r="D2080" s="207" t="s">
        <v>193</v>
      </c>
      <c r="E2080" s="218" t="s">
        <v>1</v>
      </c>
      <c r="F2080" s="219" t="s">
        <v>1813</v>
      </c>
      <c r="G2080" s="217"/>
      <c r="H2080" s="220">
        <v>4.2</v>
      </c>
      <c r="I2080" s="221"/>
      <c r="J2080" s="217"/>
      <c r="K2080" s="217"/>
      <c r="L2080" s="222"/>
      <c r="M2080" s="223"/>
      <c r="N2080" s="224"/>
      <c r="O2080" s="224"/>
      <c r="P2080" s="224"/>
      <c r="Q2080" s="224"/>
      <c r="R2080" s="224"/>
      <c r="S2080" s="224"/>
      <c r="T2080" s="225"/>
      <c r="AT2080" s="226" t="s">
        <v>193</v>
      </c>
      <c r="AU2080" s="226" t="s">
        <v>84</v>
      </c>
      <c r="AV2080" s="14" t="s">
        <v>84</v>
      </c>
      <c r="AW2080" s="14" t="s">
        <v>31</v>
      </c>
      <c r="AX2080" s="14" t="s">
        <v>75</v>
      </c>
      <c r="AY2080" s="226" t="s">
        <v>184</v>
      </c>
    </row>
    <row r="2081" spans="2:51" s="14" customFormat="1" ht="11.25">
      <c r="B2081" s="216"/>
      <c r="C2081" s="217"/>
      <c r="D2081" s="207" t="s">
        <v>193</v>
      </c>
      <c r="E2081" s="218" t="s">
        <v>1</v>
      </c>
      <c r="F2081" s="219" t="s">
        <v>1814</v>
      </c>
      <c r="G2081" s="217"/>
      <c r="H2081" s="220">
        <v>5.8</v>
      </c>
      <c r="I2081" s="221"/>
      <c r="J2081" s="217"/>
      <c r="K2081" s="217"/>
      <c r="L2081" s="222"/>
      <c r="M2081" s="223"/>
      <c r="N2081" s="224"/>
      <c r="O2081" s="224"/>
      <c r="P2081" s="224"/>
      <c r="Q2081" s="224"/>
      <c r="R2081" s="224"/>
      <c r="S2081" s="224"/>
      <c r="T2081" s="225"/>
      <c r="AT2081" s="226" t="s">
        <v>193</v>
      </c>
      <c r="AU2081" s="226" t="s">
        <v>84</v>
      </c>
      <c r="AV2081" s="14" t="s">
        <v>84</v>
      </c>
      <c r="AW2081" s="14" t="s">
        <v>31</v>
      </c>
      <c r="AX2081" s="14" t="s">
        <v>75</v>
      </c>
      <c r="AY2081" s="226" t="s">
        <v>184</v>
      </c>
    </row>
    <row r="2082" spans="2:51" s="14" customFormat="1" ht="11.25">
      <c r="B2082" s="216"/>
      <c r="C2082" s="217"/>
      <c r="D2082" s="207" t="s">
        <v>193</v>
      </c>
      <c r="E2082" s="218" t="s">
        <v>1</v>
      </c>
      <c r="F2082" s="219" t="s">
        <v>1815</v>
      </c>
      <c r="G2082" s="217"/>
      <c r="H2082" s="220">
        <v>7.15</v>
      </c>
      <c r="I2082" s="221"/>
      <c r="J2082" s="217"/>
      <c r="K2082" s="217"/>
      <c r="L2082" s="222"/>
      <c r="M2082" s="223"/>
      <c r="N2082" s="224"/>
      <c r="O2082" s="224"/>
      <c r="P2082" s="224"/>
      <c r="Q2082" s="224"/>
      <c r="R2082" s="224"/>
      <c r="S2082" s="224"/>
      <c r="T2082" s="225"/>
      <c r="AT2082" s="226" t="s">
        <v>193</v>
      </c>
      <c r="AU2082" s="226" t="s">
        <v>84</v>
      </c>
      <c r="AV2082" s="14" t="s">
        <v>84</v>
      </c>
      <c r="AW2082" s="14" t="s">
        <v>31</v>
      </c>
      <c r="AX2082" s="14" t="s">
        <v>75</v>
      </c>
      <c r="AY2082" s="226" t="s">
        <v>184</v>
      </c>
    </row>
    <row r="2083" spans="2:51" s="14" customFormat="1" ht="11.25">
      <c r="B2083" s="216"/>
      <c r="C2083" s="217"/>
      <c r="D2083" s="207" t="s">
        <v>193</v>
      </c>
      <c r="E2083" s="218" t="s">
        <v>1</v>
      </c>
      <c r="F2083" s="219" t="s">
        <v>1816</v>
      </c>
      <c r="G2083" s="217"/>
      <c r="H2083" s="220">
        <v>4.2</v>
      </c>
      <c r="I2083" s="221"/>
      <c r="J2083" s="217"/>
      <c r="K2083" s="217"/>
      <c r="L2083" s="222"/>
      <c r="M2083" s="223"/>
      <c r="N2083" s="224"/>
      <c r="O2083" s="224"/>
      <c r="P2083" s="224"/>
      <c r="Q2083" s="224"/>
      <c r="R2083" s="224"/>
      <c r="S2083" s="224"/>
      <c r="T2083" s="225"/>
      <c r="AT2083" s="226" t="s">
        <v>193</v>
      </c>
      <c r="AU2083" s="226" t="s">
        <v>84</v>
      </c>
      <c r="AV2083" s="14" t="s">
        <v>84</v>
      </c>
      <c r="AW2083" s="14" t="s">
        <v>31</v>
      </c>
      <c r="AX2083" s="14" t="s">
        <v>75</v>
      </c>
      <c r="AY2083" s="226" t="s">
        <v>184</v>
      </c>
    </row>
    <row r="2084" spans="2:51" s="14" customFormat="1" ht="11.25">
      <c r="B2084" s="216"/>
      <c r="C2084" s="217"/>
      <c r="D2084" s="207" t="s">
        <v>193</v>
      </c>
      <c r="E2084" s="218" t="s">
        <v>1</v>
      </c>
      <c r="F2084" s="219" t="s">
        <v>1817</v>
      </c>
      <c r="G2084" s="217"/>
      <c r="H2084" s="220">
        <v>4.4000000000000004</v>
      </c>
      <c r="I2084" s="221"/>
      <c r="J2084" s="217"/>
      <c r="K2084" s="217"/>
      <c r="L2084" s="222"/>
      <c r="M2084" s="223"/>
      <c r="N2084" s="224"/>
      <c r="O2084" s="224"/>
      <c r="P2084" s="224"/>
      <c r="Q2084" s="224"/>
      <c r="R2084" s="224"/>
      <c r="S2084" s="224"/>
      <c r="T2084" s="225"/>
      <c r="AT2084" s="226" t="s">
        <v>193</v>
      </c>
      <c r="AU2084" s="226" t="s">
        <v>84</v>
      </c>
      <c r="AV2084" s="14" t="s">
        <v>84</v>
      </c>
      <c r="AW2084" s="14" t="s">
        <v>31</v>
      </c>
      <c r="AX2084" s="14" t="s">
        <v>75</v>
      </c>
      <c r="AY2084" s="226" t="s">
        <v>184</v>
      </c>
    </row>
    <row r="2085" spans="2:51" s="14" customFormat="1" ht="11.25">
      <c r="B2085" s="216"/>
      <c r="C2085" s="217"/>
      <c r="D2085" s="207" t="s">
        <v>193</v>
      </c>
      <c r="E2085" s="218" t="s">
        <v>1</v>
      </c>
      <c r="F2085" s="219" t="s">
        <v>1818</v>
      </c>
      <c r="G2085" s="217"/>
      <c r="H2085" s="220">
        <v>6.5</v>
      </c>
      <c r="I2085" s="221"/>
      <c r="J2085" s="217"/>
      <c r="K2085" s="217"/>
      <c r="L2085" s="222"/>
      <c r="M2085" s="223"/>
      <c r="N2085" s="224"/>
      <c r="O2085" s="224"/>
      <c r="P2085" s="224"/>
      <c r="Q2085" s="224"/>
      <c r="R2085" s="224"/>
      <c r="S2085" s="224"/>
      <c r="T2085" s="225"/>
      <c r="AT2085" s="226" t="s">
        <v>193</v>
      </c>
      <c r="AU2085" s="226" t="s">
        <v>84</v>
      </c>
      <c r="AV2085" s="14" t="s">
        <v>84</v>
      </c>
      <c r="AW2085" s="14" t="s">
        <v>31</v>
      </c>
      <c r="AX2085" s="14" t="s">
        <v>75</v>
      </c>
      <c r="AY2085" s="226" t="s">
        <v>184</v>
      </c>
    </row>
    <row r="2086" spans="2:51" s="14" customFormat="1" ht="11.25">
      <c r="B2086" s="216"/>
      <c r="C2086" s="217"/>
      <c r="D2086" s="207" t="s">
        <v>193</v>
      </c>
      <c r="E2086" s="218" t="s">
        <v>1</v>
      </c>
      <c r="F2086" s="219" t="s">
        <v>1819</v>
      </c>
      <c r="G2086" s="217"/>
      <c r="H2086" s="220">
        <v>4.2</v>
      </c>
      <c r="I2086" s="221"/>
      <c r="J2086" s="217"/>
      <c r="K2086" s="217"/>
      <c r="L2086" s="222"/>
      <c r="M2086" s="223"/>
      <c r="N2086" s="224"/>
      <c r="O2086" s="224"/>
      <c r="P2086" s="224"/>
      <c r="Q2086" s="224"/>
      <c r="R2086" s="224"/>
      <c r="S2086" s="224"/>
      <c r="T2086" s="225"/>
      <c r="AT2086" s="226" t="s">
        <v>193</v>
      </c>
      <c r="AU2086" s="226" t="s">
        <v>84</v>
      </c>
      <c r="AV2086" s="14" t="s">
        <v>84</v>
      </c>
      <c r="AW2086" s="14" t="s">
        <v>31</v>
      </c>
      <c r="AX2086" s="14" t="s">
        <v>75</v>
      </c>
      <c r="AY2086" s="226" t="s">
        <v>184</v>
      </c>
    </row>
    <row r="2087" spans="2:51" s="14" customFormat="1" ht="11.25">
      <c r="B2087" s="216"/>
      <c r="C2087" s="217"/>
      <c r="D2087" s="207" t="s">
        <v>193</v>
      </c>
      <c r="E2087" s="218" t="s">
        <v>1</v>
      </c>
      <c r="F2087" s="219" t="s">
        <v>1820</v>
      </c>
      <c r="G2087" s="217"/>
      <c r="H2087" s="220">
        <v>4.4000000000000004</v>
      </c>
      <c r="I2087" s="221"/>
      <c r="J2087" s="217"/>
      <c r="K2087" s="217"/>
      <c r="L2087" s="222"/>
      <c r="M2087" s="223"/>
      <c r="N2087" s="224"/>
      <c r="O2087" s="224"/>
      <c r="P2087" s="224"/>
      <c r="Q2087" s="224"/>
      <c r="R2087" s="224"/>
      <c r="S2087" s="224"/>
      <c r="T2087" s="225"/>
      <c r="AT2087" s="226" t="s">
        <v>193</v>
      </c>
      <c r="AU2087" s="226" t="s">
        <v>84</v>
      </c>
      <c r="AV2087" s="14" t="s">
        <v>84</v>
      </c>
      <c r="AW2087" s="14" t="s">
        <v>31</v>
      </c>
      <c r="AX2087" s="14" t="s">
        <v>75</v>
      </c>
      <c r="AY2087" s="226" t="s">
        <v>184</v>
      </c>
    </row>
    <row r="2088" spans="2:51" s="14" customFormat="1" ht="11.25">
      <c r="B2088" s="216"/>
      <c r="C2088" s="217"/>
      <c r="D2088" s="207" t="s">
        <v>193</v>
      </c>
      <c r="E2088" s="218" t="s">
        <v>1</v>
      </c>
      <c r="F2088" s="219" t="s">
        <v>1821</v>
      </c>
      <c r="G2088" s="217"/>
      <c r="H2088" s="220">
        <v>7.1</v>
      </c>
      <c r="I2088" s="221"/>
      <c r="J2088" s="217"/>
      <c r="K2088" s="217"/>
      <c r="L2088" s="222"/>
      <c r="M2088" s="223"/>
      <c r="N2088" s="224"/>
      <c r="O2088" s="224"/>
      <c r="P2088" s="224"/>
      <c r="Q2088" s="224"/>
      <c r="R2088" s="224"/>
      <c r="S2088" s="224"/>
      <c r="T2088" s="225"/>
      <c r="AT2088" s="226" t="s">
        <v>193</v>
      </c>
      <c r="AU2088" s="226" t="s">
        <v>84</v>
      </c>
      <c r="AV2088" s="14" t="s">
        <v>84</v>
      </c>
      <c r="AW2088" s="14" t="s">
        <v>31</v>
      </c>
      <c r="AX2088" s="14" t="s">
        <v>75</v>
      </c>
      <c r="AY2088" s="226" t="s">
        <v>184</v>
      </c>
    </row>
    <row r="2089" spans="2:51" s="14" customFormat="1" ht="11.25">
      <c r="B2089" s="216"/>
      <c r="C2089" s="217"/>
      <c r="D2089" s="207" t="s">
        <v>193</v>
      </c>
      <c r="E2089" s="218" t="s">
        <v>1</v>
      </c>
      <c r="F2089" s="219" t="s">
        <v>1822</v>
      </c>
      <c r="G2089" s="217"/>
      <c r="H2089" s="220">
        <v>5.2</v>
      </c>
      <c r="I2089" s="221"/>
      <c r="J2089" s="217"/>
      <c r="K2089" s="217"/>
      <c r="L2089" s="222"/>
      <c r="M2089" s="223"/>
      <c r="N2089" s="224"/>
      <c r="O2089" s="224"/>
      <c r="P2089" s="224"/>
      <c r="Q2089" s="224"/>
      <c r="R2089" s="224"/>
      <c r="S2089" s="224"/>
      <c r="T2089" s="225"/>
      <c r="AT2089" s="226" t="s">
        <v>193</v>
      </c>
      <c r="AU2089" s="226" t="s">
        <v>84</v>
      </c>
      <c r="AV2089" s="14" t="s">
        <v>84</v>
      </c>
      <c r="AW2089" s="14" t="s">
        <v>31</v>
      </c>
      <c r="AX2089" s="14" t="s">
        <v>75</v>
      </c>
      <c r="AY2089" s="226" t="s">
        <v>184</v>
      </c>
    </row>
    <row r="2090" spans="2:51" s="14" customFormat="1" ht="11.25">
      <c r="B2090" s="216"/>
      <c r="C2090" s="217"/>
      <c r="D2090" s="207" t="s">
        <v>193</v>
      </c>
      <c r="E2090" s="218" t="s">
        <v>1</v>
      </c>
      <c r="F2090" s="219" t="s">
        <v>1823</v>
      </c>
      <c r="G2090" s="217"/>
      <c r="H2090" s="220">
        <v>4.5999999999999996</v>
      </c>
      <c r="I2090" s="221"/>
      <c r="J2090" s="217"/>
      <c r="K2090" s="217"/>
      <c r="L2090" s="222"/>
      <c r="M2090" s="223"/>
      <c r="N2090" s="224"/>
      <c r="O2090" s="224"/>
      <c r="P2090" s="224"/>
      <c r="Q2090" s="224"/>
      <c r="R2090" s="224"/>
      <c r="S2090" s="224"/>
      <c r="T2090" s="225"/>
      <c r="AT2090" s="226" t="s">
        <v>193</v>
      </c>
      <c r="AU2090" s="226" t="s">
        <v>84</v>
      </c>
      <c r="AV2090" s="14" t="s">
        <v>84</v>
      </c>
      <c r="AW2090" s="14" t="s">
        <v>31</v>
      </c>
      <c r="AX2090" s="14" t="s">
        <v>75</v>
      </c>
      <c r="AY2090" s="226" t="s">
        <v>184</v>
      </c>
    </row>
    <row r="2091" spans="2:51" s="14" customFormat="1" ht="11.25">
      <c r="B2091" s="216"/>
      <c r="C2091" s="217"/>
      <c r="D2091" s="207" t="s">
        <v>193</v>
      </c>
      <c r="E2091" s="218" t="s">
        <v>1</v>
      </c>
      <c r="F2091" s="219" t="s">
        <v>1824</v>
      </c>
      <c r="G2091" s="217"/>
      <c r="H2091" s="220">
        <v>7.1</v>
      </c>
      <c r="I2091" s="221"/>
      <c r="J2091" s="217"/>
      <c r="K2091" s="217"/>
      <c r="L2091" s="222"/>
      <c r="M2091" s="223"/>
      <c r="N2091" s="224"/>
      <c r="O2091" s="224"/>
      <c r="P2091" s="224"/>
      <c r="Q2091" s="224"/>
      <c r="R2091" s="224"/>
      <c r="S2091" s="224"/>
      <c r="T2091" s="225"/>
      <c r="AT2091" s="226" t="s">
        <v>193</v>
      </c>
      <c r="AU2091" s="226" t="s">
        <v>84</v>
      </c>
      <c r="AV2091" s="14" t="s">
        <v>84</v>
      </c>
      <c r="AW2091" s="14" t="s">
        <v>31</v>
      </c>
      <c r="AX2091" s="14" t="s">
        <v>75</v>
      </c>
      <c r="AY2091" s="226" t="s">
        <v>184</v>
      </c>
    </row>
    <row r="2092" spans="2:51" s="14" customFormat="1" ht="11.25">
      <c r="B2092" s="216"/>
      <c r="C2092" s="217"/>
      <c r="D2092" s="207" t="s">
        <v>193</v>
      </c>
      <c r="E2092" s="218" t="s">
        <v>1</v>
      </c>
      <c r="F2092" s="219" t="s">
        <v>1825</v>
      </c>
      <c r="G2092" s="217"/>
      <c r="H2092" s="220">
        <v>5.2</v>
      </c>
      <c r="I2092" s="221"/>
      <c r="J2092" s="217"/>
      <c r="K2092" s="217"/>
      <c r="L2092" s="222"/>
      <c r="M2092" s="223"/>
      <c r="N2092" s="224"/>
      <c r="O2092" s="224"/>
      <c r="P2092" s="224"/>
      <c r="Q2092" s="224"/>
      <c r="R2092" s="224"/>
      <c r="S2092" s="224"/>
      <c r="T2092" s="225"/>
      <c r="AT2092" s="226" t="s">
        <v>193</v>
      </c>
      <c r="AU2092" s="226" t="s">
        <v>84</v>
      </c>
      <c r="AV2092" s="14" t="s">
        <v>84</v>
      </c>
      <c r="AW2092" s="14" t="s">
        <v>31</v>
      </c>
      <c r="AX2092" s="14" t="s">
        <v>75</v>
      </c>
      <c r="AY2092" s="226" t="s">
        <v>184</v>
      </c>
    </row>
    <row r="2093" spans="2:51" s="14" customFormat="1" ht="11.25">
      <c r="B2093" s="216"/>
      <c r="C2093" s="217"/>
      <c r="D2093" s="207" t="s">
        <v>193</v>
      </c>
      <c r="E2093" s="218" t="s">
        <v>1</v>
      </c>
      <c r="F2093" s="219" t="s">
        <v>1826</v>
      </c>
      <c r="G2093" s="217"/>
      <c r="H2093" s="220">
        <v>4.5999999999999996</v>
      </c>
      <c r="I2093" s="221"/>
      <c r="J2093" s="217"/>
      <c r="K2093" s="217"/>
      <c r="L2093" s="222"/>
      <c r="M2093" s="223"/>
      <c r="N2093" s="224"/>
      <c r="O2093" s="224"/>
      <c r="P2093" s="224"/>
      <c r="Q2093" s="224"/>
      <c r="R2093" s="224"/>
      <c r="S2093" s="224"/>
      <c r="T2093" s="225"/>
      <c r="AT2093" s="226" t="s">
        <v>193</v>
      </c>
      <c r="AU2093" s="226" t="s">
        <v>84</v>
      </c>
      <c r="AV2093" s="14" t="s">
        <v>84</v>
      </c>
      <c r="AW2093" s="14" t="s">
        <v>31</v>
      </c>
      <c r="AX2093" s="14" t="s">
        <v>75</v>
      </c>
      <c r="AY2093" s="226" t="s">
        <v>184</v>
      </c>
    </row>
    <row r="2094" spans="2:51" s="14" customFormat="1" ht="11.25">
      <c r="B2094" s="216"/>
      <c r="C2094" s="217"/>
      <c r="D2094" s="207" t="s">
        <v>193</v>
      </c>
      <c r="E2094" s="218" t="s">
        <v>1</v>
      </c>
      <c r="F2094" s="219" t="s">
        <v>1827</v>
      </c>
      <c r="G2094" s="217"/>
      <c r="H2094" s="220">
        <v>6.5</v>
      </c>
      <c r="I2094" s="221"/>
      <c r="J2094" s="217"/>
      <c r="K2094" s="217"/>
      <c r="L2094" s="222"/>
      <c r="M2094" s="223"/>
      <c r="N2094" s="224"/>
      <c r="O2094" s="224"/>
      <c r="P2094" s="224"/>
      <c r="Q2094" s="224"/>
      <c r="R2094" s="224"/>
      <c r="S2094" s="224"/>
      <c r="T2094" s="225"/>
      <c r="AT2094" s="226" t="s">
        <v>193</v>
      </c>
      <c r="AU2094" s="226" t="s">
        <v>84</v>
      </c>
      <c r="AV2094" s="14" t="s">
        <v>84</v>
      </c>
      <c r="AW2094" s="14" t="s">
        <v>31</v>
      </c>
      <c r="AX2094" s="14" t="s">
        <v>75</v>
      </c>
      <c r="AY2094" s="226" t="s">
        <v>184</v>
      </c>
    </row>
    <row r="2095" spans="2:51" s="14" customFormat="1" ht="11.25">
      <c r="B2095" s="216"/>
      <c r="C2095" s="217"/>
      <c r="D2095" s="207" t="s">
        <v>193</v>
      </c>
      <c r="E2095" s="218" t="s">
        <v>1</v>
      </c>
      <c r="F2095" s="219" t="s">
        <v>1828</v>
      </c>
      <c r="G2095" s="217"/>
      <c r="H2095" s="220">
        <v>4.2</v>
      </c>
      <c r="I2095" s="221"/>
      <c r="J2095" s="217"/>
      <c r="K2095" s="217"/>
      <c r="L2095" s="222"/>
      <c r="M2095" s="223"/>
      <c r="N2095" s="224"/>
      <c r="O2095" s="224"/>
      <c r="P2095" s="224"/>
      <c r="Q2095" s="224"/>
      <c r="R2095" s="224"/>
      <c r="S2095" s="224"/>
      <c r="T2095" s="225"/>
      <c r="AT2095" s="226" t="s">
        <v>193</v>
      </c>
      <c r="AU2095" s="226" t="s">
        <v>84</v>
      </c>
      <c r="AV2095" s="14" t="s">
        <v>84</v>
      </c>
      <c r="AW2095" s="14" t="s">
        <v>31</v>
      </c>
      <c r="AX2095" s="14" t="s">
        <v>75</v>
      </c>
      <c r="AY2095" s="226" t="s">
        <v>184</v>
      </c>
    </row>
    <row r="2096" spans="2:51" s="14" customFormat="1" ht="11.25">
      <c r="B2096" s="216"/>
      <c r="C2096" s="217"/>
      <c r="D2096" s="207" t="s">
        <v>193</v>
      </c>
      <c r="E2096" s="218" t="s">
        <v>1</v>
      </c>
      <c r="F2096" s="219" t="s">
        <v>1829</v>
      </c>
      <c r="G2096" s="217"/>
      <c r="H2096" s="220">
        <v>4.4000000000000004</v>
      </c>
      <c r="I2096" s="221"/>
      <c r="J2096" s="217"/>
      <c r="K2096" s="217"/>
      <c r="L2096" s="222"/>
      <c r="M2096" s="223"/>
      <c r="N2096" s="224"/>
      <c r="O2096" s="224"/>
      <c r="P2096" s="224"/>
      <c r="Q2096" s="224"/>
      <c r="R2096" s="224"/>
      <c r="S2096" s="224"/>
      <c r="T2096" s="225"/>
      <c r="AT2096" s="226" t="s">
        <v>193</v>
      </c>
      <c r="AU2096" s="226" t="s">
        <v>84</v>
      </c>
      <c r="AV2096" s="14" t="s">
        <v>84</v>
      </c>
      <c r="AW2096" s="14" t="s">
        <v>31</v>
      </c>
      <c r="AX2096" s="14" t="s">
        <v>75</v>
      </c>
      <c r="AY2096" s="226" t="s">
        <v>184</v>
      </c>
    </row>
    <row r="2097" spans="1:65" s="14" customFormat="1" ht="11.25">
      <c r="B2097" s="216"/>
      <c r="C2097" s="217"/>
      <c r="D2097" s="207" t="s">
        <v>193</v>
      </c>
      <c r="E2097" s="218" t="s">
        <v>1</v>
      </c>
      <c r="F2097" s="219" t="s">
        <v>1830</v>
      </c>
      <c r="G2097" s="217"/>
      <c r="H2097" s="220">
        <v>6.9</v>
      </c>
      <c r="I2097" s="221"/>
      <c r="J2097" s="217"/>
      <c r="K2097" s="217"/>
      <c r="L2097" s="222"/>
      <c r="M2097" s="223"/>
      <c r="N2097" s="224"/>
      <c r="O2097" s="224"/>
      <c r="P2097" s="224"/>
      <c r="Q2097" s="224"/>
      <c r="R2097" s="224"/>
      <c r="S2097" s="224"/>
      <c r="T2097" s="225"/>
      <c r="AT2097" s="226" t="s">
        <v>193</v>
      </c>
      <c r="AU2097" s="226" t="s">
        <v>84</v>
      </c>
      <c r="AV2097" s="14" t="s">
        <v>84</v>
      </c>
      <c r="AW2097" s="14" t="s">
        <v>31</v>
      </c>
      <c r="AX2097" s="14" t="s">
        <v>75</v>
      </c>
      <c r="AY2097" s="226" t="s">
        <v>184</v>
      </c>
    </row>
    <row r="2098" spans="1:65" s="14" customFormat="1" ht="11.25">
      <c r="B2098" s="216"/>
      <c r="C2098" s="217"/>
      <c r="D2098" s="207" t="s">
        <v>193</v>
      </c>
      <c r="E2098" s="218" t="s">
        <v>1</v>
      </c>
      <c r="F2098" s="219" t="s">
        <v>1831</v>
      </c>
      <c r="G2098" s="217"/>
      <c r="H2098" s="220">
        <v>4.5999999999999996</v>
      </c>
      <c r="I2098" s="221"/>
      <c r="J2098" s="217"/>
      <c r="K2098" s="217"/>
      <c r="L2098" s="222"/>
      <c r="M2098" s="223"/>
      <c r="N2098" s="224"/>
      <c r="O2098" s="224"/>
      <c r="P2098" s="224"/>
      <c r="Q2098" s="224"/>
      <c r="R2098" s="224"/>
      <c r="S2098" s="224"/>
      <c r="T2098" s="225"/>
      <c r="AT2098" s="226" t="s">
        <v>193</v>
      </c>
      <c r="AU2098" s="226" t="s">
        <v>84</v>
      </c>
      <c r="AV2098" s="14" t="s">
        <v>84</v>
      </c>
      <c r="AW2098" s="14" t="s">
        <v>31</v>
      </c>
      <c r="AX2098" s="14" t="s">
        <v>75</v>
      </c>
      <c r="AY2098" s="226" t="s">
        <v>184</v>
      </c>
    </row>
    <row r="2099" spans="1:65" s="14" customFormat="1" ht="11.25">
      <c r="B2099" s="216"/>
      <c r="C2099" s="217"/>
      <c r="D2099" s="207" t="s">
        <v>193</v>
      </c>
      <c r="E2099" s="218" t="s">
        <v>1</v>
      </c>
      <c r="F2099" s="219" t="s">
        <v>1832</v>
      </c>
      <c r="G2099" s="217"/>
      <c r="H2099" s="220">
        <v>6.1</v>
      </c>
      <c r="I2099" s="221"/>
      <c r="J2099" s="217"/>
      <c r="K2099" s="217"/>
      <c r="L2099" s="222"/>
      <c r="M2099" s="223"/>
      <c r="N2099" s="224"/>
      <c r="O2099" s="224"/>
      <c r="P2099" s="224"/>
      <c r="Q2099" s="224"/>
      <c r="R2099" s="224"/>
      <c r="S2099" s="224"/>
      <c r="T2099" s="225"/>
      <c r="AT2099" s="226" t="s">
        <v>193</v>
      </c>
      <c r="AU2099" s="226" t="s">
        <v>84</v>
      </c>
      <c r="AV2099" s="14" t="s">
        <v>84</v>
      </c>
      <c r="AW2099" s="14" t="s">
        <v>31</v>
      </c>
      <c r="AX2099" s="14" t="s">
        <v>75</v>
      </c>
      <c r="AY2099" s="226" t="s">
        <v>184</v>
      </c>
    </row>
    <row r="2100" spans="1:65" s="14" customFormat="1" ht="11.25">
      <c r="B2100" s="216"/>
      <c r="C2100" s="217"/>
      <c r="D2100" s="207" t="s">
        <v>193</v>
      </c>
      <c r="E2100" s="218" t="s">
        <v>1</v>
      </c>
      <c r="F2100" s="219" t="s">
        <v>1833</v>
      </c>
      <c r="G2100" s="217"/>
      <c r="H2100" s="220">
        <v>7.4</v>
      </c>
      <c r="I2100" s="221"/>
      <c r="J2100" s="217"/>
      <c r="K2100" s="217"/>
      <c r="L2100" s="222"/>
      <c r="M2100" s="223"/>
      <c r="N2100" s="224"/>
      <c r="O2100" s="224"/>
      <c r="P2100" s="224"/>
      <c r="Q2100" s="224"/>
      <c r="R2100" s="224"/>
      <c r="S2100" s="224"/>
      <c r="T2100" s="225"/>
      <c r="AT2100" s="226" t="s">
        <v>193</v>
      </c>
      <c r="AU2100" s="226" t="s">
        <v>84</v>
      </c>
      <c r="AV2100" s="14" t="s">
        <v>84</v>
      </c>
      <c r="AW2100" s="14" t="s">
        <v>31</v>
      </c>
      <c r="AX2100" s="14" t="s">
        <v>75</v>
      </c>
      <c r="AY2100" s="226" t="s">
        <v>184</v>
      </c>
    </row>
    <row r="2101" spans="1:65" s="14" customFormat="1" ht="11.25">
      <c r="B2101" s="216"/>
      <c r="C2101" s="217"/>
      <c r="D2101" s="207" t="s">
        <v>193</v>
      </c>
      <c r="E2101" s="218" t="s">
        <v>1</v>
      </c>
      <c r="F2101" s="219" t="s">
        <v>1834</v>
      </c>
      <c r="G2101" s="217"/>
      <c r="H2101" s="220">
        <v>6.15</v>
      </c>
      <c r="I2101" s="221"/>
      <c r="J2101" s="217"/>
      <c r="K2101" s="217"/>
      <c r="L2101" s="222"/>
      <c r="M2101" s="223"/>
      <c r="N2101" s="224"/>
      <c r="O2101" s="224"/>
      <c r="P2101" s="224"/>
      <c r="Q2101" s="224"/>
      <c r="R2101" s="224"/>
      <c r="S2101" s="224"/>
      <c r="T2101" s="225"/>
      <c r="AT2101" s="226" t="s">
        <v>193</v>
      </c>
      <c r="AU2101" s="226" t="s">
        <v>84</v>
      </c>
      <c r="AV2101" s="14" t="s">
        <v>84</v>
      </c>
      <c r="AW2101" s="14" t="s">
        <v>31</v>
      </c>
      <c r="AX2101" s="14" t="s">
        <v>75</v>
      </c>
      <c r="AY2101" s="226" t="s">
        <v>184</v>
      </c>
    </row>
    <row r="2102" spans="1:65" s="2" customFormat="1" ht="24">
      <c r="A2102" s="34"/>
      <c r="B2102" s="35"/>
      <c r="C2102" s="227" t="s">
        <v>1835</v>
      </c>
      <c r="D2102" s="227" t="s">
        <v>592</v>
      </c>
      <c r="E2102" s="228" t="s">
        <v>1836</v>
      </c>
      <c r="F2102" s="229" t="s">
        <v>1837</v>
      </c>
      <c r="G2102" s="230" t="s">
        <v>327</v>
      </c>
      <c r="H2102" s="231">
        <v>147.89500000000001</v>
      </c>
      <c r="I2102" s="232"/>
      <c r="J2102" s="233">
        <f>ROUND(I2102*H2102,2)</f>
        <v>0</v>
      </c>
      <c r="K2102" s="229" t="s">
        <v>649</v>
      </c>
      <c r="L2102" s="234"/>
      <c r="M2102" s="235" t="s">
        <v>1</v>
      </c>
      <c r="N2102" s="236" t="s">
        <v>40</v>
      </c>
      <c r="O2102" s="71"/>
      <c r="P2102" s="201">
        <f>O2102*H2102</f>
        <v>0</v>
      </c>
      <c r="Q2102" s="201">
        <v>0</v>
      </c>
      <c r="R2102" s="201">
        <f>Q2102*H2102</f>
        <v>0</v>
      </c>
      <c r="S2102" s="201">
        <v>0</v>
      </c>
      <c r="T2102" s="202">
        <f>S2102*H2102</f>
        <v>0</v>
      </c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R2102" s="203" t="s">
        <v>715</v>
      </c>
      <c r="AT2102" s="203" t="s">
        <v>592</v>
      </c>
      <c r="AU2102" s="203" t="s">
        <v>84</v>
      </c>
      <c r="AY2102" s="17" t="s">
        <v>184</v>
      </c>
      <c r="BE2102" s="204">
        <f>IF(N2102="základní",J2102,0)</f>
        <v>0</v>
      </c>
      <c r="BF2102" s="204">
        <f>IF(N2102="snížená",J2102,0)</f>
        <v>0</v>
      </c>
      <c r="BG2102" s="204">
        <f>IF(N2102="zákl. přenesená",J2102,0)</f>
        <v>0</v>
      </c>
      <c r="BH2102" s="204">
        <f>IF(N2102="sníž. přenesená",J2102,0)</f>
        <v>0</v>
      </c>
      <c r="BI2102" s="204">
        <f>IF(N2102="nulová",J2102,0)</f>
        <v>0</v>
      </c>
      <c r="BJ2102" s="17" t="s">
        <v>82</v>
      </c>
      <c r="BK2102" s="204">
        <f>ROUND(I2102*H2102,2)</f>
        <v>0</v>
      </c>
      <c r="BL2102" s="17" t="s">
        <v>382</v>
      </c>
      <c r="BM2102" s="203" t="s">
        <v>1838</v>
      </c>
    </row>
    <row r="2103" spans="1:65" s="14" customFormat="1" ht="11.25">
      <c r="B2103" s="216"/>
      <c r="C2103" s="217"/>
      <c r="D2103" s="207" t="s">
        <v>193</v>
      </c>
      <c r="E2103" s="217"/>
      <c r="F2103" s="219" t="s">
        <v>1839</v>
      </c>
      <c r="G2103" s="217"/>
      <c r="H2103" s="220">
        <v>147.89500000000001</v>
      </c>
      <c r="I2103" s="221"/>
      <c r="J2103" s="217"/>
      <c r="K2103" s="217"/>
      <c r="L2103" s="222"/>
      <c r="M2103" s="223"/>
      <c r="N2103" s="224"/>
      <c r="O2103" s="224"/>
      <c r="P2103" s="224"/>
      <c r="Q2103" s="224"/>
      <c r="R2103" s="224"/>
      <c r="S2103" s="224"/>
      <c r="T2103" s="225"/>
      <c r="AT2103" s="226" t="s">
        <v>193</v>
      </c>
      <c r="AU2103" s="226" t="s">
        <v>84</v>
      </c>
      <c r="AV2103" s="14" t="s">
        <v>84</v>
      </c>
      <c r="AW2103" s="14" t="s">
        <v>4</v>
      </c>
      <c r="AX2103" s="14" t="s">
        <v>82</v>
      </c>
      <c r="AY2103" s="226" t="s">
        <v>184</v>
      </c>
    </row>
    <row r="2104" spans="1:65" s="2" customFormat="1" ht="24">
      <c r="A2104" s="34"/>
      <c r="B2104" s="35"/>
      <c r="C2104" s="192" t="s">
        <v>1840</v>
      </c>
      <c r="D2104" s="192" t="s">
        <v>187</v>
      </c>
      <c r="E2104" s="193" t="s">
        <v>1841</v>
      </c>
      <c r="F2104" s="194" t="s">
        <v>1842</v>
      </c>
      <c r="G2104" s="195" t="s">
        <v>122</v>
      </c>
      <c r="H2104" s="196">
        <v>26.01</v>
      </c>
      <c r="I2104" s="197"/>
      <c r="J2104" s="198">
        <f>ROUND(I2104*H2104,2)</f>
        <v>0</v>
      </c>
      <c r="K2104" s="194" t="s">
        <v>190</v>
      </c>
      <c r="L2104" s="39"/>
      <c r="M2104" s="199" t="s">
        <v>1</v>
      </c>
      <c r="N2104" s="200" t="s">
        <v>40</v>
      </c>
      <c r="O2104" s="71"/>
      <c r="P2104" s="201">
        <f>O2104*H2104</f>
        <v>0</v>
      </c>
      <c r="Q2104" s="201">
        <v>0</v>
      </c>
      <c r="R2104" s="201">
        <f>Q2104*H2104</f>
        <v>0</v>
      </c>
      <c r="S2104" s="201">
        <v>0</v>
      </c>
      <c r="T2104" s="202">
        <f>S2104*H2104</f>
        <v>0</v>
      </c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R2104" s="203" t="s">
        <v>382</v>
      </c>
      <c r="AT2104" s="203" t="s">
        <v>187</v>
      </c>
      <c r="AU2104" s="203" t="s">
        <v>84</v>
      </c>
      <c r="AY2104" s="17" t="s">
        <v>184</v>
      </c>
      <c r="BE2104" s="204">
        <f>IF(N2104="základní",J2104,0)</f>
        <v>0</v>
      </c>
      <c r="BF2104" s="204">
        <f>IF(N2104="snížená",J2104,0)</f>
        <v>0</v>
      </c>
      <c r="BG2104" s="204">
        <f>IF(N2104="zákl. přenesená",J2104,0)</f>
        <v>0</v>
      </c>
      <c r="BH2104" s="204">
        <f>IF(N2104="sníž. přenesená",J2104,0)</f>
        <v>0</v>
      </c>
      <c r="BI2104" s="204">
        <f>IF(N2104="nulová",J2104,0)</f>
        <v>0</v>
      </c>
      <c r="BJ2104" s="17" t="s">
        <v>82</v>
      </c>
      <c r="BK2104" s="204">
        <f>ROUND(I2104*H2104,2)</f>
        <v>0</v>
      </c>
      <c r="BL2104" s="17" t="s">
        <v>382</v>
      </c>
      <c r="BM2104" s="203" t="s">
        <v>1843</v>
      </c>
    </row>
    <row r="2105" spans="1:65" s="13" customFormat="1" ht="22.5">
      <c r="B2105" s="205"/>
      <c r="C2105" s="206"/>
      <c r="D2105" s="207" t="s">
        <v>193</v>
      </c>
      <c r="E2105" s="208" t="s">
        <v>1</v>
      </c>
      <c r="F2105" s="209" t="s">
        <v>194</v>
      </c>
      <c r="G2105" s="206"/>
      <c r="H2105" s="208" t="s">
        <v>1</v>
      </c>
      <c r="I2105" s="210"/>
      <c r="J2105" s="206"/>
      <c r="K2105" s="206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193</v>
      </c>
      <c r="AU2105" s="215" t="s">
        <v>84</v>
      </c>
      <c r="AV2105" s="13" t="s">
        <v>82</v>
      </c>
      <c r="AW2105" s="13" t="s">
        <v>31</v>
      </c>
      <c r="AX2105" s="13" t="s">
        <v>75</v>
      </c>
      <c r="AY2105" s="215" t="s">
        <v>184</v>
      </c>
    </row>
    <row r="2106" spans="1:65" s="13" customFormat="1" ht="11.25">
      <c r="B2106" s="205"/>
      <c r="C2106" s="206"/>
      <c r="D2106" s="207" t="s">
        <v>193</v>
      </c>
      <c r="E2106" s="208" t="s">
        <v>1</v>
      </c>
      <c r="F2106" s="209" t="s">
        <v>195</v>
      </c>
      <c r="G2106" s="206"/>
      <c r="H2106" s="208" t="s">
        <v>1</v>
      </c>
      <c r="I2106" s="210"/>
      <c r="J2106" s="206"/>
      <c r="K2106" s="206"/>
      <c r="L2106" s="211"/>
      <c r="M2106" s="212"/>
      <c r="N2106" s="213"/>
      <c r="O2106" s="213"/>
      <c r="P2106" s="213"/>
      <c r="Q2106" s="213"/>
      <c r="R2106" s="213"/>
      <c r="S2106" s="213"/>
      <c r="T2106" s="214"/>
      <c r="AT2106" s="215" t="s">
        <v>193</v>
      </c>
      <c r="AU2106" s="215" t="s">
        <v>84</v>
      </c>
      <c r="AV2106" s="13" t="s">
        <v>82</v>
      </c>
      <c r="AW2106" s="13" t="s">
        <v>31</v>
      </c>
      <c r="AX2106" s="13" t="s">
        <v>75</v>
      </c>
      <c r="AY2106" s="215" t="s">
        <v>184</v>
      </c>
    </row>
    <row r="2107" spans="1:65" s="13" customFormat="1" ht="11.25">
      <c r="B2107" s="205"/>
      <c r="C2107" s="206"/>
      <c r="D2107" s="207" t="s">
        <v>193</v>
      </c>
      <c r="E2107" s="208" t="s">
        <v>1</v>
      </c>
      <c r="F2107" s="209" t="s">
        <v>1844</v>
      </c>
      <c r="G2107" s="206"/>
      <c r="H2107" s="208" t="s">
        <v>1</v>
      </c>
      <c r="I2107" s="210"/>
      <c r="J2107" s="206"/>
      <c r="K2107" s="206"/>
      <c r="L2107" s="211"/>
      <c r="M2107" s="212"/>
      <c r="N2107" s="213"/>
      <c r="O2107" s="213"/>
      <c r="P2107" s="213"/>
      <c r="Q2107" s="213"/>
      <c r="R2107" s="213"/>
      <c r="S2107" s="213"/>
      <c r="T2107" s="214"/>
      <c r="AT2107" s="215" t="s">
        <v>193</v>
      </c>
      <c r="AU2107" s="215" t="s">
        <v>84</v>
      </c>
      <c r="AV2107" s="13" t="s">
        <v>82</v>
      </c>
      <c r="AW2107" s="13" t="s">
        <v>31</v>
      </c>
      <c r="AX2107" s="13" t="s">
        <v>75</v>
      </c>
      <c r="AY2107" s="215" t="s">
        <v>184</v>
      </c>
    </row>
    <row r="2108" spans="1:65" s="14" customFormat="1" ht="11.25">
      <c r="B2108" s="216"/>
      <c r="C2108" s="217"/>
      <c r="D2108" s="207" t="s">
        <v>193</v>
      </c>
      <c r="E2108" s="218" t="s">
        <v>1</v>
      </c>
      <c r="F2108" s="219" t="s">
        <v>1845</v>
      </c>
      <c r="G2108" s="217"/>
      <c r="H2108" s="220">
        <v>8.67</v>
      </c>
      <c r="I2108" s="221"/>
      <c r="J2108" s="217"/>
      <c r="K2108" s="217"/>
      <c r="L2108" s="222"/>
      <c r="M2108" s="223"/>
      <c r="N2108" s="224"/>
      <c r="O2108" s="224"/>
      <c r="P2108" s="224"/>
      <c r="Q2108" s="224"/>
      <c r="R2108" s="224"/>
      <c r="S2108" s="224"/>
      <c r="T2108" s="225"/>
      <c r="AT2108" s="226" t="s">
        <v>193</v>
      </c>
      <c r="AU2108" s="226" t="s">
        <v>84</v>
      </c>
      <c r="AV2108" s="14" t="s">
        <v>84</v>
      </c>
      <c r="AW2108" s="14" t="s">
        <v>31</v>
      </c>
      <c r="AX2108" s="14" t="s">
        <v>75</v>
      </c>
      <c r="AY2108" s="226" t="s">
        <v>184</v>
      </c>
    </row>
    <row r="2109" spans="1:65" s="14" customFormat="1" ht="11.25">
      <c r="B2109" s="216"/>
      <c r="C2109" s="217"/>
      <c r="D2109" s="207" t="s">
        <v>193</v>
      </c>
      <c r="E2109" s="218" t="s">
        <v>1</v>
      </c>
      <c r="F2109" s="219" t="s">
        <v>1846</v>
      </c>
      <c r="G2109" s="217"/>
      <c r="H2109" s="220">
        <v>8.67</v>
      </c>
      <c r="I2109" s="221"/>
      <c r="J2109" s="217"/>
      <c r="K2109" s="217"/>
      <c r="L2109" s="222"/>
      <c r="M2109" s="223"/>
      <c r="N2109" s="224"/>
      <c r="O2109" s="224"/>
      <c r="P2109" s="224"/>
      <c r="Q2109" s="224"/>
      <c r="R2109" s="224"/>
      <c r="S2109" s="224"/>
      <c r="T2109" s="225"/>
      <c r="AT2109" s="226" t="s">
        <v>193</v>
      </c>
      <c r="AU2109" s="226" t="s">
        <v>84</v>
      </c>
      <c r="AV2109" s="14" t="s">
        <v>84</v>
      </c>
      <c r="AW2109" s="14" t="s">
        <v>31</v>
      </c>
      <c r="AX2109" s="14" t="s">
        <v>75</v>
      </c>
      <c r="AY2109" s="226" t="s">
        <v>184</v>
      </c>
    </row>
    <row r="2110" spans="1:65" s="14" customFormat="1" ht="11.25">
      <c r="B2110" s="216"/>
      <c r="C2110" s="217"/>
      <c r="D2110" s="207" t="s">
        <v>193</v>
      </c>
      <c r="E2110" s="218" t="s">
        <v>1</v>
      </c>
      <c r="F2110" s="219" t="s">
        <v>1847</v>
      </c>
      <c r="G2110" s="217"/>
      <c r="H2110" s="220">
        <v>8.67</v>
      </c>
      <c r="I2110" s="221"/>
      <c r="J2110" s="217"/>
      <c r="K2110" s="217"/>
      <c r="L2110" s="222"/>
      <c r="M2110" s="223"/>
      <c r="N2110" s="224"/>
      <c r="O2110" s="224"/>
      <c r="P2110" s="224"/>
      <c r="Q2110" s="224"/>
      <c r="R2110" s="224"/>
      <c r="S2110" s="224"/>
      <c r="T2110" s="225"/>
      <c r="AT2110" s="226" t="s">
        <v>193</v>
      </c>
      <c r="AU2110" s="226" t="s">
        <v>84</v>
      </c>
      <c r="AV2110" s="14" t="s">
        <v>84</v>
      </c>
      <c r="AW2110" s="14" t="s">
        <v>31</v>
      </c>
      <c r="AX2110" s="14" t="s">
        <v>75</v>
      </c>
      <c r="AY2110" s="226" t="s">
        <v>184</v>
      </c>
    </row>
    <row r="2111" spans="1:65" s="2" customFormat="1" ht="21.75" customHeight="1">
      <c r="A2111" s="34"/>
      <c r="B2111" s="35"/>
      <c r="C2111" s="192" t="s">
        <v>1848</v>
      </c>
      <c r="D2111" s="192" t="s">
        <v>187</v>
      </c>
      <c r="E2111" s="193" t="s">
        <v>1849</v>
      </c>
      <c r="F2111" s="194" t="s">
        <v>1850</v>
      </c>
      <c r="G2111" s="195" t="s">
        <v>327</v>
      </c>
      <c r="H2111" s="196">
        <v>52.7</v>
      </c>
      <c r="I2111" s="197"/>
      <c r="J2111" s="198">
        <f>ROUND(I2111*H2111,2)</f>
        <v>0</v>
      </c>
      <c r="K2111" s="194" t="s">
        <v>190</v>
      </c>
      <c r="L2111" s="39"/>
      <c r="M2111" s="199" t="s">
        <v>1</v>
      </c>
      <c r="N2111" s="200" t="s">
        <v>40</v>
      </c>
      <c r="O2111" s="71"/>
      <c r="P2111" s="201">
        <f>O2111*H2111</f>
        <v>0</v>
      </c>
      <c r="Q2111" s="201">
        <v>5.5000000000000003E-4</v>
      </c>
      <c r="R2111" s="201">
        <f>Q2111*H2111</f>
        <v>2.8985000000000004E-2</v>
      </c>
      <c r="S2111" s="201">
        <v>0</v>
      </c>
      <c r="T2111" s="202">
        <f>S2111*H2111</f>
        <v>0</v>
      </c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R2111" s="203" t="s">
        <v>382</v>
      </c>
      <c r="AT2111" s="203" t="s">
        <v>187</v>
      </c>
      <c r="AU2111" s="203" t="s">
        <v>84</v>
      </c>
      <c r="AY2111" s="17" t="s">
        <v>184</v>
      </c>
      <c r="BE2111" s="204">
        <f>IF(N2111="základní",J2111,0)</f>
        <v>0</v>
      </c>
      <c r="BF2111" s="204">
        <f>IF(N2111="snížená",J2111,0)</f>
        <v>0</v>
      </c>
      <c r="BG2111" s="204">
        <f>IF(N2111="zákl. přenesená",J2111,0)</f>
        <v>0</v>
      </c>
      <c r="BH2111" s="204">
        <f>IF(N2111="sníž. přenesená",J2111,0)</f>
        <v>0</v>
      </c>
      <c r="BI2111" s="204">
        <f>IF(N2111="nulová",J2111,0)</f>
        <v>0</v>
      </c>
      <c r="BJ2111" s="17" t="s">
        <v>82</v>
      </c>
      <c r="BK2111" s="204">
        <f>ROUND(I2111*H2111,2)</f>
        <v>0</v>
      </c>
      <c r="BL2111" s="17" t="s">
        <v>382</v>
      </c>
      <c r="BM2111" s="203" t="s">
        <v>1851</v>
      </c>
    </row>
    <row r="2112" spans="1:65" s="13" customFormat="1" ht="22.5">
      <c r="B2112" s="205"/>
      <c r="C2112" s="206"/>
      <c r="D2112" s="207" t="s">
        <v>193</v>
      </c>
      <c r="E2112" s="208" t="s">
        <v>1</v>
      </c>
      <c r="F2112" s="209" t="s">
        <v>194</v>
      </c>
      <c r="G2112" s="206"/>
      <c r="H2112" s="208" t="s">
        <v>1</v>
      </c>
      <c r="I2112" s="210"/>
      <c r="J2112" s="206"/>
      <c r="K2112" s="206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193</v>
      </c>
      <c r="AU2112" s="215" t="s">
        <v>84</v>
      </c>
      <c r="AV2112" s="13" t="s">
        <v>82</v>
      </c>
      <c r="AW2112" s="13" t="s">
        <v>31</v>
      </c>
      <c r="AX2112" s="13" t="s">
        <v>75</v>
      </c>
      <c r="AY2112" s="215" t="s">
        <v>184</v>
      </c>
    </row>
    <row r="2113" spans="1:65" s="13" customFormat="1" ht="11.25">
      <c r="B2113" s="205"/>
      <c r="C2113" s="206"/>
      <c r="D2113" s="207" t="s">
        <v>193</v>
      </c>
      <c r="E2113" s="208" t="s">
        <v>1</v>
      </c>
      <c r="F2113" s="209" t="s">
        <v>195</v>
      </c>
      <c r="G2113" s="206"/>
      <c r="H2113" s="208" t="s">
        <v>1</v>
      </c>
      <c r="I2113" s="210"/>
      <c r="J2113" s="206"/>
      <c r="K2113" s="206"/>
      <c r="L2113" s="211"/>
      <c r="M2113" s="212"/>
      <c r="N2113" s="213"/>
      <c r="O2113" s="213"/>
      <c r="P2113" s="213"/>
      <c r="Q2113" s="213"/>
      <c r="R2113" s="213"/>
      <c r="S2113" s="213"/>
      <c r="T2113" s="214"/>
      <c r="AT2113" s="215" t="s">
        <v>193</v>
      </c>
      <c r="AU2113" s="215" t="s">
        <v>84</v>
      </c>
      <c r="AV2113" s="13" t="s">
        <v>82</v>
      </c>
      <c r="AW2113" s="13" t="s">
        <v>31</v>
      </c>
      <c r="AX2113" s="13" t="s">
        <v>75</v>
      </c>
      <c r="AY2113" s="215" t="s">
        <v>184</v>
      </c>
    </row>
    <row r="2114" spans="1:65" s="14" customFormat="1" ht="11.25">
      <c r="B2114" s="216"/>
      <c r="C2114" s="217"/>
      <c r="D2114" s="207" t="s">
        <v>193</v>
      </c>
      <c r="E2114" s="218" t="s">
        <v>1</v>
      </c>
      <c r="F2114" s="219" t="s">
        <v>1852</v>
      </c>
      <c r="G2114" s="217"/>
      <c r="H2114" s="220">
        <v>2.8</v>
      </c>
      <c r="I2114" s="221"/>
      <c r="J2114" s="217"/>
      <c r="K2114" s="217"/>
      <c r="L2114" s="222"/>
      <c r="M2114" s="223"/>
      <c r="N2114" s="224"/>
      <c r="O2114" s="224"/>
      <c r="P2114" s="224"/>
      <c r="Q2114" s="224"/>
      <c r="R2114" s="224"/>
      <c r="S2114" s="224"/>
      <c r="T2114" s="225"/>
      <c r="AT2114" s="226" t="s">
        <v>193</v>
      </c>
      <c r="AU2114" s="226" t="s">
        <v>84</v>
      </c>
      <c r="AV2114" s="14" t="s">
        <v>84</v>
      </c>
      <c r="AW2114" s="14" t="s">
        <v>31</v>
      </c>
      <c r="AX2114" s="14" t="s">
        <v>75</v>
      </c>
      <c r="AY2114" s="226" t="s">
        <v>184</v>
      </c>
    </row>
    <row r="2115" spans="1:65" s="14" customFormat="1" ht="11.25">
      <c r="B2115" s="216"/>
      <c r="C2115" s="217"/>
      <c r="D2115" s="207" t="s">
        <v>193</v>
      </c>
      <c r="E2115" s="218" t="s">
        <v>1</v>
      </c>
      <c r="F2115" s="219" t="s">
        <v>1853</v>
      </c>
      <c r="G2115" s="217"/>
      <c r="H2115" s="220">
        <v>1.85</v>
      </c>
      <c r="I2115" s="221"/>
      <c r="J2115" s="217"/>
      <c r="K2115" s="217"/>
      <c r="L2115" s="222"/>
      <c r="M2115" s="223"/>
      <c r="N2115" s="224"/>
      <c r="O2115" s="224"/>
      <c r="P2115" s="224"/>
      <c r="Q2115" s="224"/>
      <c r="R2115" s="224"/>
      <c r="S2115" s="224"/>
      <c r="T2115" s="225"/>
      <c r="AT2115" s="226" t="s">
        <v>193</v>
      </c>
      <c r="AU2115" s="226" t="s">
        <v>84</v>
      </c>
      <c r="AV2115" s="14" t="s">
        <v>84</v>
      </c>
      <c r="AW2115" s="14" t="s">
        <v>31</v>
      </c>
      <c r="AX2115" s="14" t="s">
        <v>75</v>
      </c>
      <c r="AY2115" s="226" t="s">
        <v>184</v>
      </c>
    </row>
    <row r="2116" spans="1:65" s="14" customFormat="1" ht="11.25">
      <c r="B2116" s="216"/>
      <c r="C2116" s="217"/>
      <c r="D2116" s="207" t="s">
        <v>193</v>
      </c>
      <c r="E2116" s="218" t="s">
        <v>1</v>
      </c>
      <c r="F2116" s="219" t="s">
        <v>1854</v>
      </c>
      <c r="G2116" s="217"/>
      <c r="H2116" s="220">
        <v>2.6</v>
      </c>
      <c r="I2116" s="221"/>
      <c r="J2116" s="217"/>
      <c r="K2116" s="217"/>
      <c r="L2116" s="222"/>
      <c r="M2116" s="223"/>
      <c r="N2116" s="224"/>
      <c r="O2116" s="224"/>
      <c r="P2116" s="224"/>
      <c r="Q2116" s="224"/>
      <c r="R2116" s="224"/>
      <c r="S2116" s="224"/>
      <c r="T2116" s="225"/>
      <c r="AT2116" s="226" t="s">
        <v>193</v>
      </c>
      <c r="AU2116" s="226" t="s">
        <v>84</v>
      </c>
      <c r="AV2116" s="14" t="s">
        <v>84</v>
      </c>
      <c r="AW2116" s="14" t="s">
        <v>31</v>
      </c>
      <c r="AX2116" s="14" t="s">
        <v>75</v>
      </c>
      <c r="AY2116" s="226" t="s">
        <v>184</v>
      </c>
    </row>
    <row r="2117" spans="1:65" s="14" customFormat="1" ht="11.25">
      <c r="B2117" s="216"/>
      <c r="C2117" s="217"/>
      <c r="D2117" s="207" t="s">
        <v>193</v>
      </c>
      <c r="E2117" s="218" t="s">
        <v>1</v>
      </c>
      <c r="F2117" s="219" t="s">
        <v>1855</v>
      </c>
      <c r="G2117" s="217"/>
      <c r="H2117" s="220">
        <v>11.7</v>
      </c>
      <c r="I2117" s="221"/>
      <c r="J2117" s="217"/>
      <c r="K2117" s="217"/>
      <c r="L2117" s="222"/>
      <c r="M2117" s="223"/>
      <c r="N2117" s="224"/>
      <c r="O2117" s="224"/>
      <c r="P2117" s="224"/>
      <c r="Q2117" s="224"/>
      <c r="R2117" s="224"/>
      <c r="S2117" s="224"/>
      <c r="T2117" s="225"/>
      <c r="AT2117" s="226" t="s">
        <v>193</v>
      </c>
      <c r="AU2117" s="226" t="s">
        <v>84</v>
      </c>
      <c r="AV2117" s="14" t="s">
        <v>84</v>
      </c>
      <c r="AW2117" s="14" t="s">
        <v>31</v>
      </c>
      <c r="AX2117" s="14" t="s">
        <v>75</v>
      </c>
      <c r="AY2117" s="226" t="s">
        <v>184</v>
      </c>
    </row>
    <row r="2118" spans="1:65" s="14" customFormat="1" ht="11.25">
      <c r="B2118" s="216"/>
      <c r="C2118" s="217"/>
      <c r="D2118" s="207" t="s">
        <v>193</v>
      </c>
      <c r="E2118" s="218" t="s">
        <v>1</v>
      </c>
      <c r="F2118" s="219" t="s">
        <v>1856</v>
      </c>
      <c r="G2118" s="217"/>
      <c r="H2118" s="220">
        <v>8.9</v>
      </c>
      <c r="I2118" s="221"/>
      <c r="J2118" s="217"/>
      <c r="K2118" s="217"/>
      <c r="L2118" s="222"/>
      <c r="M2118" s="223"/>
      <c r="N2118" s="224"/>
      <c r="O2118" s="224"/>
      <c r="P2118" s="224"/>
      <c r="Q2118" s="224"/>
      <c r="R2118" s="224"/>
      <c r="S2118" s="224"/>
      <c r="T2118" s="225"/>
      <c r="AT2118" s="226" t="s">
        <v>193</v>
      </c>
      <c r="AU2118" s="226" t="s">
        <v>84</v>
      </c>
      <c r="AV2118" s="14" t="s">
        <v>84</v>
      </c>
      <c r="AW2118" s="14" t="s">
        <v>31</v>
      </c>
      <c r="AX2118" s="14" t="s">
        <v>75</v>
      </c>
      <c r="AY2118" s="226" t="s">
        <v>184</v>
      </c>
    </row>
    <row r="2119" spans="1:65" s="14" customFormat="1" ht="11.25">
      <c r="B2119" s="216"/>
      <c r="C2119" s="217"/>
      <c r="D2119" s="207" t="s">
        <v>193</v>
      </c>
      <c r="E2119" s="218" t="s">
        <v>1</v>
      </c>
      <c r="F2119" s="219" t="s">
        <v>1857</v>
      </c>
      <c r="G2119" s="217"/>
      <c r="H2119" s="220">
        <v>2.6</v>
      </c>
      <c r="I2119" s="221"/>
      <c r="J2119" s="217"/>
      <c r="K2119" s="217"/>
      <c r="L2119" s="222"/>
      <c r="M2119" s="223"/>
      <c r="N2119" s="224"/>
      <c r="O2119" s="224"/>
      <c r="P2119" s="224"/>
      <c r="Q2119" s="224"/>
      <c r="R2119" s="224"/>
      <c r="S2119" s="224"/>
      <c r="T2119" s="225"/>
      <c r="AT2119" s="226" t="s">
        <v>193</v>
      </c>
      <c r="AU2119" s="226" t="s">
        <v>84</v>
      </c>
      <c r="AV2119" s="14" t="s">
        <v>84</v>
      </c>
      <c r="AW2119" s="14" t="s">
        <v>31</v>
      </c>
      <c r="AX2119" s="14" t="s">
        <v>75</v>
      </c>
      <c r="AY2119" s="226" t="s">
        <v>184</v>
      </c>
    </row>
    <row r="2120" spans="1:65" s="14" customFormat="1" ht="11.25">
      <c r="B2120" s="216"/>
      <c r="C2120" s="217"/>
      <c r="D2120" s="207" t="s">
        <v>193</v>
      </c>
      <c r="E2120" s="218" t="s">
        <v>1</v>
      </c>
      <c r="F2120" s="219" t="s">
        <v>1858</v>
      </c>
      <c r="G2120" s="217"/>
      <c r="H2120" s="220">
        <v>8.9</v>
      </c>
      <c r="I2120" s="221"/>
      <c r="J2120" s="217"/>
      <c r="K2120" s="217"/>
      <c r="L2120" s="222"/>
      <c r="M2120" s="223"/>
      <c r="N2120" s="224"/>
      <c r="O2120" s="224"/>
      <c r="P2120" s="224"/>
      <c r="Q2120" s="224"/>
      <c r="R2120" s="224"/>
      <c r="S2120" s="224"/>
      <c r="T2120" s="225"/>
      <c r="AT2120" s="226" t="s">
        <v>193</v>
      </c>
      <c r="AU2120" s="226" t="s">
        <v>84</v>
      </c>
      <c r="AV2120" s="14" t="s">
        <v>84</v>
      </c>
      <c r="AW2120" s="14" t="s">
        <v>31</v>
      </c>
      <c r="AX2120" s="14" t="s">
        <v>75</v>
      </c>
      <c r="AY2120" s="226" t="s">
        <v>184</v>
      </c>
    </row>
    <row r="2121" spans="1:65" s="14" customFormat="1" ht="11.25">
      <c r="B2121" s="216"/>
      <c r="C2121" s="217"/>
      <c r="D2121" s="207" t="s">
        <v>193</v>
      </c>
      <c r="E2121" s="218" t="s">
        <v>1</v>
      </c>
      <c r="F2121" s="219" t="s">
        <v>1859</v>
      </c>
      <c r="G2121" s="217"/>
      <c r="H2121" s="220">
        <v>8.9</v>
      </c>
      <c r="I2121" s="221"/>
      <c r="J2121" s="217"/>
      <c r="K2121" s="217"/>
      <c r="L2121" s="222"/>
      <c r="M2121" s="223"/>
      <c r="N2121" s="224"/>
      <c r="O2121" s="224"/>
      <c r="P2121" s="224"/>
      <c r="Q2121" s="224"/>
      <c r="R2121" s="224"/>
      <c r="S2121" s="224"/>
      <c r="T2121" s="225"/>
      <c r="AT2121" s="226" t="s">
        <v>193</v>
      </c>
      <c r="AU2121" s="226" t="s">
        <v>84</v>
      </c>
      <c r="AV2121" s="14" t="s">
        <v>84</v>
      </c>
      <c r="AW2121" s="14" t="s">
        <v>31</v>
      </c>
      <c r="AX2121" s="14" t="s">
        <v>75</v>
      </c>
      <c r="AY2121" s="226" t="s">
        <v>184</v>
      </c>
    </row>
    <row r="2122" spans="1:65" s="14" customFormat="1" ht="11.25">
      <c r="B2122" s="216"/>
      <c r="C2122" s="217"/>
      <c r="D2122" s="207" t="s">
        <v>193</v>
      </c>
      <c r="E2122" s="218" t="s">
        <v>1</v>
      </c>
      <c r="F2122" s="219" t="s">
        <v>1860</v>
      </c>
      <c r="G2122" s="217"/>
      <c r="H2122" s="220">
        <v>2.6</v>
      </c>
      <c r="I2122" s="221"/>
      <c r="J2122" s="217"/>
      <c r="K2122" s="217"/>
      <c r="L2122" s="222"/>
      <c r="M2122" s="223"/>
      <c r="N2122" s="224"/>
      <c r="O2122" s="224"/>
      <c r="P2122" s="224"/>
      <c r="Q2122" s="224"/>
      <c r="R2122" s="224"/>
      <c r="S2122" s="224"/>
      <c r="T2122" s="225"/>
      <c r="AT2122" s="226" t="s">
        <v>193</v>
      </c>
      <c r="AU2122" s="226" t="s">
        <v>84</v>
      </c>
      <c r="AV2122" s="14" t="s">
        <v>84</v>
      </c>
      <c r="AW2122" s="14" t="s">
        <v>31</v>
      </c>
      <c r="AX2122" s="14" t="s">
        <v>75</v>
      </c>
      <c r="AY2122" s="226" t="s">
        <v>184</v>
      </c>
    </row>
    <row r="2123" spans="1:65" s="14" customFormat="1" ht="11.25">
      <c r="B2123" s="216"/>
      <c r="C2123" s="217"/>
      <c r="D2123" s="207" t="s">
        <v>193</v>
      </c>
      <c r="E2123" s="218" t="s">
        <v>1</v>
      </c>
      <c r="F2123" s="219" t="s">
        <v>1861</v>
      </c>
      <c r="G2123" s="217"/>
      <c r="H2123" s="220">
        <v>1.85</v>
      </c>
      <c r="I2123" s="221"/>
      <c r="J2123" s="217"/>
      <c r="K2123" s="217"/>
      <c r="L2123" s="222"/>
      <c r="M2123" s="223"/>
      <c r="N2123" s="224"/>
      <c r="O2123" s="224"/>
      <c r="P2123" s="224"/>
      <c r="Q2123" s="224"/>
      <c r="R2123" s="224"/>
      <c r="S2123" s="224"/>
      <c r="T2123" s="225"/>
      <c r="AT2123" s="226" t="s">
        <v>193</v>
      </c>
      <c r="AU2123" s="226" t="s">
        <v>84</v>
      </c>
      <c r="AV2123" s="14" t="s">
        <v>84</v>
      </c>
      <c r="AW2123" s="14" t="s">
        <v>31</v>
      </c>
      <c r="AX2123" s="14" t="s">
        <v>75</v>
      </c>
      <c r="AY2123" s="226" t="s">
        <v>184</v>
      </c>
    </row>
    <row r="2124" spans="1:65" s="2" customFormat="1" ht="21.75" customHeight="1">
      <c r="A2124" s="34"/>
      <c r="B2124" s="35"/>
      <c r="C2124" s="192" t="s">
        <v>1862</v>
      </c>
      <c r="D2124" s="192" t="s">
        <v>187</v>
      </c>
      <c r="E2124" s="193" t="s">
        <v>1863</v>
      </c>
      <c r="F2124" s="194" t="s">
        <v>1864</v>
      </c>
      <c r="G2124" s="195" t="s">
        <v>327</v>
      </c>
      <c r="H2124" s="196">
        <v>43.2</v>
      </c>
      <c r="I2124" s="197"/>
      <c r="J2124" s="198">
        <f>ROUND(I2124*H2124,2)</f>
        <v>0</v>
      </c>
      <c r="K2124" s="194" t="s">
        <v>190</v>
      </c>
      <c r="L2124" s="39"/>
      <c r="M2124" s="199" t="s">
        <v>1</v>
      </c>
      <c r="N2124" s="200" t="s">
        <v>40</v>
      </c>
      <c r="O2124" s="71"/>
      <c r="P2124" s="201">
        <f>O2124*H2124</f>
        <v>0</v>
      </c>
      <c r="Q2124" s="201">
        <v>5.5000000000000003E-4</v>
      </c>
      <c r="R2124" s="201">
        <f>Q2124*H2124</f>
        <v>2.3760000000000003E-2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382</v>
      </c>
      <c r="AT2124" s="203" t="s">
        <v>187</v>
      </c>
      <c r="AU2124" s="203" t="s">
        <v>84</v>
      </c>
      <c r="AY2124" s="17" t="s">
        <v>184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82</v>
      </c>
      <c r="BK2124" s="204">
        <f>ROUND(I2124*H2124,2)</f>
        <v>0</v>
      </c>
      <c r="BL2124" s="17" t="s">
        <v>382</v>
      </c>
      <c r="BM2124" s="203" t="s">
        <v>1865</v>
      </c>
    </row>
    <row r="2125" spans="1:65" s="13" customFormat="1" ht="22.5">
      <c r="B2125" s="205"/>
      <c r="C2125" s="206"/>
      <c r="D2125" s="207" t="s">
        <v>193</v>
      </c>
      <c r="E2125" s="208" t="s">
        <v>1</v>
      </c>
      <c r="F2125" s="209" t="s">
        <v>194</v>
      </c>
      <c r="G2125" s="206"/>
      <c r="H2125" s="208" t="s">
        <v>1</v>
      </c>
      <c r="I2125" s="210"/>
      <c r="J2125" s="206"/>
      <c r="K2125" s="206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193</v>
      </c>
      <c r="AU2125" s="215" t="s">
        <v>84</v>
      </c>
      <c r="AV2125" s="13" t="s">
        <v>82</v>
      </c>
      <c r="AW2125" s="13" t="s">
        <v>31</v>
      </c>
      <c r="AX2125" s="13" t="s">
        <v>75</v>
      </c>
      <c r="AY2125" s="215" t="s">
        <v>184</v>
      </c>
    </row>
    <row r="2126" spans="1:65" s="13" customFormat="1" ht="11.25">
      <c r="B2126" s="205"/>
      <c r="C2126" s="206"/>
      <c r="D2126" s="207" t="s">
        <v>193</v>
      </c>
      <c r="E2126" s="208" t="s">
        <v>1</v>
      </c>
      <c r="F2126" s="209" t="s">
        <v>195</v>
      </c>
      <c r="G2126" s="206"/>
      <c r="H2126" s="208" t="s">
        <v>1</v>
      </c>
      <c r="I2126" s="210"/>
      <c r="J2126" s="206"/>
      <c r="K2126" s="206"/>
      <c r="L2126" s="211"/>
      <c r="M2126" s="212"/>
      <c r="N2126" s="213"/>
      <c r="O2126" s="213"/>
      <c r="P2126" s="213"/>
      <c r="Q2126" s="213"/>
      <c r="R2126" s="213"/>
      <c r="S2126" s="213"/>
      <c r="T2126" s="214"/>
      <c r="AT2126" s="215" t="s">
        <v>193</v>
      </c>
      <c r="AU2126" s="215" t="s">
        <v>84</v>
      </c>
      <c r="AV2126" s="13" t="s">
        <v>82</v>
      </c>
      <c r="AW2126" s="13" t="s">
        <v>31</v>
      </c>
      <c r="AX2126" s="13" t="s">
        <v>75</v>
      </c>
      <c r="AY2126" s="215" t="s">
        <v>184</v>
      </c>
    </row>
    <row r="2127" spans="1:65" s="14" customFormat="1" ht="11.25">
      <c r="B2127" s="216"/>
      <c r="C2127" s="217"/>
      <c r="D2127" s="207" t="s">
        <v>193</v>
      </c>
      <c r="E2127" s="218" t="s">
        <v>1</v>
      </c>
      <c r="F2127" s="219" t="s">
        <v>1866</v>
      </c>
      <c r="G2127" s="217"/>
      <c r="H2127" s="220">
        <v>1.8</v>
      </c>
      <c r="I2127" s="221"/>
      <c r="J2127" s="217"/>
      <c r="K2127" s="217"/>
      <c r="L2127" s="222"/>
      <c r="M2127" s="223"/>
      <c r="N2127" s="224"/>
      <c r="O2127" s="224"/>
      <c r="P2127" s="224"/>
      <c r="Q2127" s="224"/>
      <c r="R2127" s="224"/>
      <c r="S2127" s="224"/>
      <c r="T2127" s="225"/>
      <c r="AT2127" s="226" t="s">
        <v>193</v>
      </c>
      <c r="AU2127" s="226" t="s">
        <v>84</v>
      </c>
      <c r="AV2127" s="14" t="s">
        <v>84</v>
      </c>
      <c r="AW2127" s="14" t="s">
        <v>31</v>
      </c>
      <c r="AX2127" s="14" t="s">
        <v>75</v>
      </c>
      <c r="AY2127" s="226" t="s">
        <v>184</v>
      </c>
    </row>
    <row r="2128" spans="1:65" s="14" customFormat="1" ht="11.25">
      <c r="B2128" s="216"/>
      <c r="C2128" s="217"/>
      <c r="D2128" s="207" t="s">
        <v>193</v>
      </c>
      <c r="E2128" s="218" t="s">
        <v>1</v>
      </c>
      <c r="F2128" s="219" t="s">
        <v>1867</v>
      </c>
      <c r="G2128" s="217"/>
      <c r="H2128" s="220">
        <v>1.8</v>
      </c>
      <c r="I2128" s="221"/>
      <c r="J2128" s="217"/>
      <c r="K2128" s="217"/>
      <c r="L2128" s="222"/>
      <c r="M2128" s="223"/>
      <c r="N2128" s="224"/>
      <c r="O2128" s="224"/>
      <c r="P2128" s="224"/>
      <c r="Q2128" s="224"/>
      <c r="R2128" s="224"/>
      <c r="S2128" s="224"/>
      <c r="T2128" s="225"/>
      <c r="AT2128" s="226" t="s">
        <v>193</v>
      </c>
      <c r="AU2128" s="226" t="s">
        <v>84</v>
      </c>
      <c r="AV2128" s="14" t="s">
        <v>84</v>
      </c>
      <c r="AW2128" s="14" t="s">
        <v>31</v>
      </c>
      <c r="AX2128" s="14" t="s">
        <v>75</v>
      </c>
      <c r="AY2128" s="226" t="s">
        <v>184</v>
      </c>
    </row>
    <row r="2129" spans="1:65" s="14" customFormat="1" ht="11.25">
      <c r="B2129" s="216"/>
      <c r="C2129" s="217"/>
      <c r="D2129" s="207" t="s">
        <v>193</v>
      </c>
      <c r="E2129" s="218" t="s">
        <v>1</v>
      </c>
      <c r="F2129" s="219" t="s">
        <v>1868</v>
      </c>
      <c r="G2129" s="217"/>
      <c r="H2129" s="220">
        <v>1.8</v>
      </c>
      <c r="I2129" s="221"/>
      <c r="J2129" s="217"/>
      <c r="K2129" s="217"/>
      <c r="L2129" s="222"/>
      <c r="M2129" s="223"/>
      <c r="N2129" s="224"/>
      <c r="O2129" s="224"/>
      <c r="P2129" s="224"/>
      <c r="Q2129" s="224"/>
      <c r="R2129" s="224"/>
      <c r="S2129" s="224"/>
      <c r="T2129" s="225"/>
      <c r="AT2129" s="226" t="s">
        <v>193</v>
      </c>
      <c r="AU2129" s="226" t="s">
        <v>84</v>
      </c>
      <c r="AV2129" s="14" t="s">
        <v>84</v>
      </c>
      <c r="AW2129" s="14" t="s">
        <v>31</v>
      </c>
      <c r="AX2129" s="14" t="s">
        <v>75</v>
      </c>
      <c r="AY2129" s="226" t="s">
        <v>184</v>
      </c>
    </row>
    <row r="2130" spans="1:65" s="14" customFormat="1" ht="11.25">
      <c r="B2130" s="216"/>
      <c r="C2130" s="217"/>
      <c r="D2130" s="207" t="s">
        <v>193</v>
      </c>
      <c r="E2130" s="218" t="s">
        <v>1</v>
      </c>
      <c r="F2130" s="219" t="s">
        <v>1869</v>
      </c>
      <c r="G2130" s="217"/>
      <c r="H2130" s="220">
        <v>1.8</v>
      </c>
      <c r="I2130" s="221"/>
      <c r="J2130" s="217"/>
      <c r="K2130" s="217"/>
      <c r="L2130" s="222"/>
      <c r="M2130" s="223"/>
      <c r="N2130" s="224"/>
      <c r="O2130" s="224"/>
      <c r="P2130" s="224"/>
      <c r="Q2130" s="224"/>
      <c r="R2130" s="224"/>
      <c r="S2130" s="224"/>
      <c r="T2130" s="225"/>
      <c r="AT2130" s="226" t="s">
        <v>193</v>
      </c>
      <c r="AU2130" s="226" t="s">
        <v>84</v>
      </c>
      <c r="AV2130" s="14" t="s">
        <v>84</v>
      </c>
      <c r="AW2130" s="14" t="s">
        <v>31</v>
      </c>
      <c r="AX2130" s="14" t="s">
        <v>75</v>
      </c>
      <c r="AY2130" s="226" t="s">
        <v>184</v>
      </c>
    </row>
    <row r="2131" spans="1:65" s="14" customFormat="1" ht="11.25">
      <c r="B2131" s="216"/>
      <c r="C2131" s="217"/>
      <c r="D2131" s="207" t="s">
        <v>193</v>
      </c>
      <c r="E2131" s="218" t="s">
        <v>1</v>
      </c>
      <c r="F2131" s="219" t="s">
        <v>1870</v>
      </c>
      <c r="G2131" s="217"/>
      <c r="H2131" s="220">
        <v>1.8</v>
      </c>
      <c r="I2131" s="221"/>
      <c r="J2131" s="217"/>
      <c r="K2131" s="217"/>
      <c r="L2131" s="222"/>
      <c r="M2131" s="223"/>
      <c r="N2131" s="224"/>
      <c r="O2131" s="224"/>
      <c r="P2131" s="224"/>
      <c r="Q2131" s="224"/>
      <c r="R2131" s="224"/>
      <c r="S2131" s="224"/>
      <c r="T2131" s="225"/>
      <c r="AT2131" s="226" t="s">
        <v>193</v>
      </c>
      <c r="AU2131" s="226" t="s">
        <v>84</v>
      </c>
      <c r="AV2131" s="14" t="s">
        <v>84</v>
      </c>
      <c r="AW2131" s="14" t="s">
        <v>31</v>
      </c>
      <c r="AX2131" s="14" t="s">
        <v>75</v>
      </c>
      <c r="AY2131" s="226" t="s">
        <v>184</v>
      </c>
    </row>
    <row r="2132" spans="1:65" s="14" customFormat="1" ht="11.25">
      <c r="B2132" s="216"/>
      <c r="C2132" s="217"/>
      <c r="D2132" s="207" t="s">
        <v>193</v>
      </c>
      <c r="E2132" s="218" t="s">
        <v>1</v>
      </c>
      <c r="F2132" s="219" t="s">
        <v>1871</v>
      </c>
      <c r="G2132" s="217"/>
      <c r="H2132" s="220">
        <v>1.8</v>
      </c>
      <c r="I2132" s="221"/>
      <c r="J2132" s="217"/>
      <c r="K2132" s="217"/>
      <c r="L2132" s="222"/>
      <c r="M2132" s="223"/>
      <c r="N2132" s="224"/>
      <c r="O2132" s="224"/>
      <c r="P2132" s="224"/>
      <c r="Q2132" s="224"/>
      <c r="R2132" s="224"/>
      <c r="S2132" s="224"/>
      <c r="T2132" s="225"/>
      <c r="AT2132" s="226" t="s">
        <v>193</v>
      </c>
      <c r="AU2132" s="226" t="s">
        <v>84</v>
      </c>
      <c r="AV2132" s="14" t="s">
        <v>84</v>
      </c>
      <c r="AW2132" s="14" t="s">
        <v>31</v>
      </c>
      <c r="AX2132" s="14" t="s">
        <v>75</v>
      </c>
      <c r="AY2132" s="226" t="s">
        <v>184</v>
      </c>
    </row>
    <row r="2133" spans="1:65" s="14" customFormat="1" ht="11.25">
      <c r="B2133" s="216"/>
      <c r="C2133" s="217"/>
      <c r="D2133" s="207" t="s">
        <v>193</v>
      </c>
      <c r="E2133" s="218" t="s">
        <v>1</v>
      </c>
      <c r="F2133" s="219" t="s">
        <v>1872</v>
      </c>
      <c r="G2133" s="217"/>
      <c r="H2133" s="220">
        <v>5.4</v>
      </c>
      <c r="I2133" s="221"/>
      <c r="J2133" s="217"/>
      <c r="K2133" s="217"/>
      <c r="L2133" s="222"/>
      <c r="M2133" s="223"/>
      <c r="N2133" s="224"/>
      <c r="O2133" s="224"/>
      <c r="P2133" s="224"/>
      <c r="Q2133" s="224"/>
      <c r="R2133" s="224"/>
      <c r="S2133" s="224"/>
      <c r="T2133" s="225"/>
      <c r="AT2133" s="226" t="s">
        <v>193</v>
      </c>
      <c r="AU2133" s="226" t="s">
        <v>84</v>
      </c>
      <c r="AV2133" s="14" t="s">
        <v>84</v>
      </c>
      <c r="AW2133" s="14" t="s">
        <v>31</v>
      </c>
      <c r="AX2133" s="14" t="s">
        <v>75</v>
      </c>
      <c r="AY2133" s="226" t="s">
        <v>184</v>
      </c>
    </row>
    <row r="2134" spans="1:65" s="14" customFormat="1" ht="11.25">
      <c r="B2134" s="216"/>
      <c r="C2134" s="217"/>
      <c r="D2134" s="207" t="s">
        <v>193</v>
      </c>
      <c r="E2134" s="218" t="s">
        <v>1</v>
      </c>
      <c r="F2134" s="219" t="s">
        <v>1873</v>
      </c>
      <c r="G2134" s="217"/>
      <c r="H2134" s="220">
        <v>5.4</v>
      </c>
      <c r="I2134" s="221"/>
      <c r="J2134" s="217"/>
      <c r="K2134" s="217"/>
      <c r="L2134" s="222"/>
      <c r="M2134" s="223"/>
      <c r="N2134" s="224"/>
      <c r="O2134" s="224"/>
      <c r="P2134" s="224"/>
      <c r="Q2134" s="224"/>
      <c r="R2134" s="224"/>
      <c r="S2134" s="224"/>
      <c r="T2134" s="225"/>
      <c r="AT2134" s="226" t="s">
        <v>193</v>
      </c>
      <c r="AU2134" s="226" t="s">
        <v>84</v>
      </c>
      <c r="AV2134" s="14" t="s">
        <v>84</v>
      </c>
      <c r="AW2134" s="14" t="s">
        <v>31</v>
      </c>
      <c r="AX2134" s="14" t="s">
        <v>75</v>
      </c>
      <c r="AY2134" s="226" t="s">
        <v>184</v>
      </c>
    </row>
    <row r="2135" spans="1:65" s="14" customFormat="1" ht="11.25">
      <c r="B2135" s="216"/>
      <c r="C2135" s="217"/>
      <c r="D2135" s="207" t="s">
        <v>193</v>
      </c>
      <c r="E2135" s="218" t="s">
        <v>1</v>
      </c>
      <c r="F2135" s="219" t="s">
        <v>1874</v>
      </c>
      <c r="G2135" s="217"/>
      <c r="H2135" s="220">
        <v>5.4</v>
      </c>
      <c r="I2135" s="221"/>
      <c r="J2135" s="217"/>
      <c r="K2135" s="217"/>
      <c r="L2135" s="222"/>
      <c r="M2135" s="223"/>
      <c r="N2135" s="224"/>
      <c r="O2135" s="224"/>
      <c r="P2135" s="224"/>
      <c r="Q2135" s="224"/>
      <c r="R2135" s="224"/>
      <c r="S2135" s="224"/>
      <c r="T2135" s="225"/>
      <c r="AT2135" s="226" t="s">
        <v>193</v>
      </c>
      <c r="AU2135" s="226" t="s">
        <v>84</v>
      </c>
      <c r="AV2135" s="14" t="s">
        <v>84</v>
      </c>
      <c r="AW2135" s="14" t="s">
        <v>31</v>
      </c>
      <c r="AX2135" s="14" t="s">
        <v>75</v>
      </c>
      <c r="AY2135" s="226" t="s">
        <v>184</v>
      </c>
    </row>
    <row r="2136" spans="1:65" s="14" customFormat="1" ht="11.25">
      <c r="B2136" s="216"/>
      <c r="C2136" s="217"/>
      <c r="D2136" s="207" t="s">
        <v>193</v>
      </c>
      <c r="E2136" s="218" t="s">
        <v>1</v>
      </c>
      <c r="F2136" s="219" t="s">
        <v>1875</v>
      </c>
      <c r="G2136" s="217"/>
      <c r="H2136" s="220">
        <v>5.4</v>
      </c>
      <c r="I2136" s="221"/>
      <c r="J2136" s="217"/>
      <c r="K2136" s="217"/>
      <c r="L2136" s="222"/>
      <c r="M2136" s="223"/>
      <c r="N2136" s="224"/>
      <c r="O2136" s="224"/>
      <c r="P2136" s="224"/>
      <c r="Q2136" s="224"/>
      <c r="R2136" s="224"/>
      <c r="S2136" s="224"/>
      <c r="T2136" s="225"/>
      <c r="AT2136" s="226" t="s">
        <v>193</v>
      </c>
      <c r="AU2136" s="226" t="s">
        <v>84</v>
      </c>
      <c r="AV2136" s="14" t="s">
        <v>84</v>
      </c>
      <c r="AW2136" s="14" t="s">
        <v>31</v>
      </c>
      <c r="AX2136" s="14" t="s">
        <v>75</v>
      </c>
      <c r="AY2136" s="226" t="s">
        <v>184</v>
      </c>
    </row>
    <row r="2137" spans="1:65" s="14" customFormat="1" ht="11.25">
      <c r="B2137" s="216"/>
      <c r="C2137" s="217"/>
      <c r="D2137" s="207" t="s">
        <v>193</v>
      </c>
      <c r="E2137" s="218" t="s">
        <v>1</v>
      </c>
      <c r="F2137" s="219" t="s">
        <v>1876</v>
      </c>
      <c r="G2137" s="217"/>
      <c r="H2137" s="220">
        <v>1.8</v>
      </c>
      <c r="I2137" s="221"/>
      <c r="J2137" s="217"/>
      <c r="K2137" s="217"/>
      <c r="L2137" s="222"/>
      <c r="M2137" s="223"/>
      <c r="N2137" s="224"/>
      <c r="O2137" s="224"/>
      <c r="P2137" s="224"/>
      <c r="Q2137" s="224"/>
      <c r="R2137" s="224"/>
      <c r="S2137" s="224"/>
      <c r="T2137" s="225"/>
      <c r="AT2137" s="226" t="s">
        <v>193</v>
      </c>
      <c r="AU2137" s="226" t="s">
        <v>84</v>
      </c>
      <c r="AV2137" s="14" t="s">
        <v>84</v>
      </c>
      <c r="AW2137" s="14" t="s">
        <v>31</v>
      </c>
      <c r="AX2137" s="14" t="s">
        <v>75</v>
      </c>
      <c r="AY2137" s="226" t="s">
        <v>184</v>
      </c>
    </row>
    <row r="2138" spans="1:65" s="14" customFormat="1" ht="11.25">
      <c r="B2138" s="216"/>
      <c r="C2138" s="217"/>
      <c r="D2138" s="207" t="s">
        <v>193</v>
      </c>
      <c r="E2138" s="218" t="s">
        <v>1</v>
      </c>
      <c r="F2138" s="219" t="s">
        <v>1877</v>
      </c>
      <c r="G2138" s="217"/>
      <c r="H2138" s="220">
        <v>1.8</v>
      </c>
      <c r="I2138" s="221"/>
      <c r="J2138" s="217"/>
      <c r="K2138" s="217"/>
      <c r="L2138" s="222"/>
      <c r="M2138" s="223"/>
      <c r="N2138" s="224"/>
      <c r="O2138" s="224"/>
      <c r="P2138" s="224"/>
      <c r="Q2138" s="224"/>
      <c r="R2138" s="224"/>
      <c r="S2138" s="224"/>
      <c r="T2138" s="225"/>
      <c r="AT2138" s="226" t="s">
        <v>193</v>
      </c>
      <c r="AU2138" s="226" t="s">
        <v>84</v>
      </c>
      <c r="AV2138" s="14" t="s">
        <v>84</v>
      </c>
      <c r="AW2138" s="14" t="s">
        <v>31</v>
      </c>
      <c r="AX2138" s="14" t="s">
        <v>75</v>
      </c>
      <c r="AY2138" s="226" t="s">
        <v>184</v>
      </c>
    </row>
    <row r="2139" spans="1:65" s="14" customFormat="1" ht="11.25">
      <c r="B2139" s="216"/>
      <c r="C2139" s="217"/>
      <c r="D2139" s="207" t="s">
        <v>193</v>
      </c>
      <c r="E2139" s="218" t="s">
        <v>1</v>
      </c>
      <c r="F2139" s="219" t="s">
        <v>1878</v>
      </c>
      <c r="G2139" s="217"/>
      <c r="H2139" s="220">
        <v>1.8</v>
      </c>
      <c r="I2139" s="221"/>
      <c r="J2139" s="217"/>
      <c r="K2139" s="217"/>
      <c r="L2139" s="222"/>
      <c r="M2139" s="223"/>
      <c r="N2139" s="224"/>
      <c r="O2139" s="224"/>
      <c r="P2139" s="224"/>
      <c r="Q2139" s="224"/>
      <c r="R2139" s="224"/>
      <c r="S2139" s="224"/>
      <c r="T2139" s="225"/>
      <c r="AT2139" s="226" t="s">
        <v>193</v>
      </c>
      <c r="AU2139" s="226" t="s">
        <v>84</v>
      </c>
      <c r="AV2139" s="14" t="s">
        <v>84</v>
      </c>
      <c r="AW2139" s="14" t="s">
        <v>31</v>
      </c>
      <c r="AX2139" s="14" t="s">
        <v>75</v>
      </c>
      <c r="AY2139" s="226" t="s">
        <v>184</v>
      </c>
    </row>
    <row r="2140" spans="1:65" s="14" customFormat="1" ht="11.25">
      <c r="B2140" s="216"/>
      <c r="C2140" s="217"/>
      <c r="D2140" s="207" t="s">
        <v>193</v>
      </c>
      <c r="E2140" s="218" t="s">
        <v>1</v>
      </c>
      <c r="F2140" s="219" t="s">
        <v>1879</v>
      </c>
      <c r="G2140" s="217"/>
      <c r="H2140" s="220">
        <v>1.8</v>
      </c>
      <c r="I2140" s="221"/>
      <c r="J2140" s="217"/>
      <c r="K2140" s="217"/>
      <c r="L2140" s="222"/>
      <c r="M2140" s="223"/>
      <c r="N2140" s="224"/>
      <c r="O2140" s="224"/>
      <c r="P2140" s="224"/>
      <c r="Q2140" s="224"/>
      <c r="R2140" s="224"/>
      <c r="S2140" s="224"/>
      <c r="T2140" s="225"/>
      <c r="AT2140" s="226" t="s">
        <v>193</v>
      </c>
      <c r="AU2140" s="226" t="s">
        <v>84</v>
      </c>
      <c r="AV2140" s="14" t="s">
        <v>84</v>
      </c>
      <c r="AW2140" s="14" t="s">
        <v>31</v>
      </c>
      <c r="AX2140" s="14" t="s">
        <v>75</v>
      </c>
      <c r="AY2140" s="226" t="s">
        <v>184</v>
      </c>
    </row>
    <row r="2141" spans="1:65" s="14" customFormat="1" ht="11.25">
      <c r="B2141" s="216"/>
      <c r="C2141" s="217"/>
      <c r="D2141" s="207" t="s">
        <v>193</v>
      </c>
      <c r="E2141" s="218" t="s">
        <v>1</v>
      </c>
      <c r="F2141" s="219" t="s">
        <v>1880</v>
      </c>
      <c r="G2141" s="217"/>
      <c r="H2141" s="220">
        <v>1.8</v>
      </c>
      <c r="I2141" s="221"/>
      <c r="J2141" s="217"/>
      <c r="K2141" s="217"/>
      <c r="L2141" s="222"/>
      <c r="M2141" s="223"/>
      <c r="N2141" s="224"/>
      <c r="O2141" s="224"/>
      <c r="P2141" s="224"/>
      <c r="Q2141" s="224"/>
      <c r="R2141" s="224"/>
      <c r="S2141" s="224"/>
      <c r="T2141" s="225"/>
      <c r="AT2141" s="226" t="s">
        <v>193</v>
      </c>
      <c r="AU2141" s="226" t="s">
        <v>84</v>
      </c>
      <c r="AV2141" s="14" t="s">
        <v>84</v>
      </c>
      <c r="AW2141" s="14" t="s">
        <v>31</v>
      </c>
      <c r="AX2141" s="14" t="s">
        <v>75</v>
      </c>
      <c r="AY2141" s="226" t="s">
        <v>184</v>
      </c>
    </row>
    <row r="2142" spans="1:65" s="14" customFormat="1" ht="11.25">
      <c r="B2142" s="216"/>
      <c r="C2142" s="217"/>
      <c r="D2142" s="207" t="s">
        <v>193</v>
      </c>
      <c r="E2142" s="218" t="s">
        <v>1</v>
      </c>
      <c r="F2142" s="219" t="s">
        <v>1881</v>
      </c>
      <c r="G2142" s="217"/>
      <c r="H2142" s="220">
        <v>1.8</v>
      </c>
      <c r="I2142" s="221"/>
      <c r="J2142" s="217"/>
      <c r="K2142" s="217"/>
      <c r="L2142" s="222"/>
      <c r="M2142" s="223"/>
      <c r="N2142" s="224"/>
      <c r="O2142" s="224"/>
      <c r="P2142" s="224"/>
      <c r="Q2142" s="224"/>
      <c r="R2142" s="224"/>
      <c r="S2142" s="224"/>
      <c r="T2142" s="225"/>
      <c r="AT2142" s="226" t="s">
        <v>193</v>
      </c>
      <c r="AU2142" s="226" t="s">
        <v>84</v>
      </c>
      <c r="AV2142" s="14" t="s">
        <v>84</v>
      </c>
      <c r="AW2142" s="14" t="s">
        <v>31</v>
      </c>
      <c r="AX2142" s="14" t="s">
        <v>75</v>
      </c>
      <c r="AY2142" s="226" t="s">
        <v>184</v>
      </c>
    </row>
    <row r="2143" spans="1:65" s="2" customFormat="1" ht="16.5" customHeight="1">
      <c r="A2143" s="34"/>
      <c r="B2143" s="35"/>
      <c r="C2143" s="192" t="s">
        <v>1882</v>
      </c>
      <c r="D2143" s="192" t="s">
        <v>187</v>
      </c>
      <c r="E2143" s="193" t="s">
        <v>1883</v>
      </c>
      <c r="F2143" s="194" t="s">
        <v>1884</v>
      </c>
      <c r="G2143" s="195" t="s">
        <v>122</v>
      </c>
      <c r="H2143" s="196">
        <v>688.351</v>
      </c>
      <c r="I2143" s="197"/>
      <c r="J2143" s="198">
        <f>ROUND(I2143*H2143,2)</f>
        <v>0</v>
      </c>
      <c r="K2143" s="194" t="s">
        <v>190</v>
      </c>
      <c r="L2143" s="39"/>
      <c r="M2143" s="199" t="s">
        <v>1</v>
      </c>
      <c r="N2143" s="200" t="s">
        <v>40</v>
      </c>
      <c r="O2143" s="71"/>
      <c r="P2143" s="201">
        <f>O2143*H2143</f>
        <v>0</v>
      </c>
      <c r="Q2143" s="201">
        <v>2.9999999999999997E-4</v>
      </c>
      <c r="R2143" s="201">
        <f>Q2143*H2143</f>
        <v>0.20650529999999997</v>
      </c>
      <c r="S2143" s="201">
        <v>0</v>
      </c>
      <c r="T2143" s="202">
        <f>S2143*H2143</f>
        <v>0</v>
      </c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R2143" s="203" t="s">
        <v>382</v>
      </c>
      <c r="AT2143" s="203" t="s">
        <v>187</v>
      </c>
      <c r="AU2143" s="203" t="s">
        <v>84</v>
      </c>
      <c r="AY2143" s="17" t="s">
        <v>184</v>
      </c>
      <c r="BE2143" s="204">
        <f>IF(N2143="základní",J2143,0)</f>
        <v>0</v>
      </c>
      <c r="BF2143" s="204">
        <f>IF(N2143="snížená",J2143,0)</f>
        <v>0</v>
      </c>
      <c r="BG2143" s="204">
        <f>IF(N2143="zákl. přenesená",J2143,0)</f>
        <v>0</v>
      </c>
      <c r="BH2143" s="204">
        <f>IF(N2143="sníž. přenesená",J2143,0)</f>
        <v>0</v>
      </c>
      <c r="BI2143" s="204">
        <f>IF(N2143="nulová",J2143,0)</f>
        <v>0</v>
      </c>
      <c r="BJ2143" s="17" t="s">
        <v>82</v>
      </c>
      <c r="BK2143" s="204">
        <f>ROUND(I2143*H2143,2)</f>
        <v>0</v>
      </c>
      <c r="BL2143" s="17" t="s">
        <v>382</v>
      </c>
      <c r="BM2143" s="203" t="s">
        <v>1885</v>
      </c>
    </row>
    <row r="2144" spans="1:65" s="13" customFormat="1" ht="22.5">
      <c r="B2144" s="205"/>
      <c r="C2144" s="206"/>
      <c r="D2144" s="207" t="s">
        <v>193</v>
      </c>
      <c r="E2144" s="208" t="s">
        <v>1</v>
      </c>
      <c r="F2144" s="209" t="s">
        <v>1886</v>
      </c>
      <c r="G2144" s="206"/>
      <c r="H2144" s="208" t="s">
        <v>1</v>
      </c>
      <c r="I2144" s="210"/>
      <c r="J2144" s="206"/>
      <c r="K2144" s="206"/>
      <c r="L2144" s="211"/>
      <c r="M2144" s="212"/>
      <c r="N2144" s="213"/>
      <c r="O2144" s="213"/>
      <c r="P2144" s="213"/>
      <c r="Q2144" s="213"/>
      <c r="R2144" s="213"/>
      <c r="S2144" s="213"/>
      <c r="T2144" s="214"/>
      <c r="AT2144" s="215" t="s">
        <v>193</v>
      </c>
      <c r="AU2144" s="215" t="s">
        <v>84</v>
      </c>
      <c r="AV2144" s="13" t="s">
        <v>82</v>
      </c>
      <c r="AW2144" s="13" t="s">
        <v>31</v>
      </c>
      <c r="AX2144" s="13" t="s">
        <v>75</v>
      </c>
      <c r="AY2144" s="215" t="s">
        <v>184</v>
      </c>
    </row>
    <row r="2145" spans="1:65" s="13" customFormat="1" ht="11.25">
      <c r="B2145" s="205"/>
      <c r="C2145" s="206"/>
      <c r="D2145" s="207" t="s">
        <v>193</v>
      </c>
      <c r="E2145" s="208" t="s">
        <v>1</v>
      </c>
      <c r="F2145" s="209" t="s">
        <v>1627</v>
      </c>
      <c r="G2145" s="206"/>
      <c r="H2145" s="208" t="s">
        <v>1</v>
      </c>
      <c r="I2145" s="210"/>
      <c r="J2145" s="206"/>
      <c r="K2145" s="206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193</v>
      </c>
      <c r="AU2145" s="215" t="s">
        <v>84</v>
      </c>
      <c r="AV2145" s="13" t="s">
        <v>82</v>
      </c>
      <c r="AW2145" s="13" t="s">
        <v>31</v>
      </c>
      <c r="AX2145" s="13" t="s">
        <v>75</v>
      </c>
      <c r="AY2145" s="215" t="s">
        <v>184</v>
      </c>
    </row>
    <row r="2146" spans="1:65" s="13" customFormat="1" ht="11.25">
      <c r="B2146" s="205"/>
      <c r="C2146" s="206"/>
      <c r="D2146" s="207" t="s">
        <v>193</v>
      </c>
      <c r="E2146" s="208" t="s">
        <v>1</v>
      </c>
      <c r="F2146" s="209" t="s">
        <v>195</v>
      </c>
      <c r="G2146" s="206"/>
      <c r="H2146" s="208" t="s">
        <v>1</v>
      </c>
      <c r="I2146" s="210"/>
      <c r="J2146" s="206"/>
      <c r="K2146" s="206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193</v>
      </c>
      <c r="AU2146" s="215" t="s">
        <v>84</v>
      </c>
      <c r="AV2146" s="13" t="s">
        <v>82</v>
      </c>
      <c r="AW2146" s="13" t="s">
        <v>31</v>
      </c>
      <c r="AX2146" s="13" t="s">
        <v>75</v>
      </c>
      <c r="AY2146" s="215" t="s">
        <v>184</v>
      </c>
    </row>
    <row r="2147" spans="1:65" s="14" customFormat="1" ht="11.25">
      <c r="B2147" s="216"/>
      <c r="C2147" s="217"/>
      <c r="D2147" s="207" t="s">
        <v>193</v>
      </c>
      <c r="E2147" s="218" t="s">
        <v>1</v>
      </c>
      <c r="F2147" s="219" t="s">
        <v>1887</v>
      </c>
      <c r="G2147" s="217"/>
      <c r="H2147" s="220">
        <v>685.66200000000003</v>
      </c>
      <c r="I2147" s="221"/>
      <c r="J2147" s="217"/>
      <c r="K2147" s="217"/>
      <c r="L2147" s="222"/>
      <c r="M2147" s="223"/>
      <c r="N2147" s="224"/>
      <c r="O2147" s="224"/>
      <c r="P2147" s="224"/>
      <c r="Q2147" s="224"/>
      <c r="R2147" s="224"/>
      <c r="S2147" s="224"/>
      <c r="T2147" s="225"/>
      <c r="AT2147" s="226" t="s">
        <v>193</v>
      </c>
      <c r="AU2147" s="226" t="s">
        <v>84</v>
      </c>
      <c r="AV2147" s="14" t="s">
        <v>84</v>
      </c>
      <c r="AW2147" s="14" t="s">
        <v>31</v>
      </c>
      <c r="AX2147" s="14" t="s">
        <v>75</v>
      </c>
      <c r="AY2147" s="226" t="s">
        <v>184</v>
      </c>
    </row>
    <row r="2148" spans="1:65" s="14" customFormat="1" ht="11.25">
      <c r="B2148" s="216"/>
      <c r="C2148" s="217"/>
      <c r="D2148" s="207" t="s">
        <v>193</v>
      </c>
      <c r="E2148" s="218" t="s">
        <v>1</v>
      </c>
      <c r="F2148" s="219" t="s">
        <v>1888</v>
      </c>
      <c r="G2148" s="217"/>
      <c r="H2148" s="220">
        <v>2.6890000000000001</v>
      </c>
      <c r="I2148" s="221"/>
      <c r="J2148" s="217"/>
      <c r="K2148" s="217"/>
      <c r="L2148" s="222"/>
      <c r="M2148" s="223"/>
      <c r="N2148" s="224"/>
      <c r="O2148" s="224"/>
      <c r="P2148" s="224"/>
      <c r="Q2148" s="224"/>
      <c r="R2148" s="224"/>
      <c r="S2148" s="224"/>
      <c r="T2148" s="225"/>
      <c r="AT2148" s="226" t="s">
        <v>193</v>
      </c>
      <c r="AU2148" s="226" t="s">
        <v>84</v>
      </c>
      <c r="AV2148" s="14" t="s">
        <v>84</v>
      </c>
      <c r="AW2148" s="14" t="s">
        <v>31</v>
      </c>
      <c r="AX2148" s="14" t="s">
        <v>75</v>
      </c>
      <c r="AY2148" s="226" t="s">
        <v>184</v>
      </c>
    </row>
    <row r="2149" spans="1:65" s="2" customFormat="1" ht="16.5" customHeight="1">
      <c r="A2149" s="34"/>
      <c r="B2149" s="35"/>
      <c r="C2149" s="192" t="s">
        <v>1889</v>
      </c>
      <c r="D2149" s="192" t="s">
        <v>187</v>
      </c>
      <c r="E2149" s="193" t="s">
        <v>1890</v>
      </c>
      <c r="F2149" s="194" t="s">
        <v>1891</v>
      </c>
      <c r="G2149" s="195" t="s">
        <v>327</v>
      </c>
      <c r="H2149" s="196">
        <v>431.48</v>
      </c>
      <c r="I2149" s="197"/>
      <c r="J2149" s="198">
        <f>ROUND(I2149*H2149,2)</f>
        <v>0</v>
      </c>
      <c r="K2149" s="194" t="s">
        <v>190</v>
      </c>
      <c r="L2149" s="39"/>
      <c r="M2149" s="199" t="s">
        <v>1</v>
      </c>
      <c r="N2149" s="200" t="s">
        <v>40</v>
      </c>
      <c r="O2149" s="71"/>
      <c r="P2149" s="201">
        <f>O2149*H2149</f>
        <v>0</v>
      </c>
      <c r="Q2149" s="201">
        <v>3.0000000000000001E-5</v>
      </c>
      <c r="R2149" s="201">
        <f>Q2149*H2149</f>
        <v>1.2944400000000002E-2</v>
      </c>
      <c r="S2149" s="201">
        <v>0</v>
      </c>
      <c r="T2149" s="202">
        <f>S2149*H2149</f>
        <v>0</v>
      </c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R2149" s="203" t="s">
        <v>382</v>
      </c>
      <c r="AT2149" s="203" t="s">
        <v>187</v>
      </c>
      <c r="AU2149" s="203" t="s">
        <v>84</v>
      </c>
      <c r="AY2149" s="17" t="s">
        <v>184</v>
      </c>
      <c r="BE2149" s="204">
        <f>IF(N2149="základní",J2149,0)</f>
        <v>0</v>
      </c>
      <c r="BF2149" s="204">
        <f>IF(N2149="snížená",J2149,0)</f>
        <v>0</v>
      </c>
      <c r="BG2149" s="204">
        <f>IF(N2149="zákl. přenesená",J2149,0)</f>
        <v>0</v>
      </c>
      <c r="BH2149" s="204">
        <f>IF(N2149="sníž. přenesená",J2149,0)</f>
        <v>0</v>
      </c>
      <c r="BI2149" s="204">
        <f>IF(N2149="nulová",J2149,0)</f>
        <v>0</v>
      </c>
      <c r="BJ2149" s="17" t="s">
        <v>82</v>
      </c>
      <c r="BK2149" s="204">
        <f>ROUND(I2149*H2149,2)</f>
        <v>0</v>
      </c>
      <c r="BL2149" s="17" t="s">
        <v>382</v>
      </c>
      <c r="BM2149" s="203" t="s">
        <v>1892</v>
      </c>
    </row>
    <row r="2150" spans="1:65" s="13" customFormat="1" ht="22.5">
      <c r="B2150" s="205"/>
      <c r="C2150" s="206"/>
      <c r="D2150" s="207" t="s">
        <v>193</v>
      </c>
      <c r="E2150" s="208" t="s">
        <v>1</v>
      </c>
      <c r="F2150" s="209" t="s">
        <v>1893</v>
      </c>
      <c r="G2150" s="206"/>
      <c r="H2150" s="208" t="s">
        <v>1</v>
      </c>
      <c r="I2150" s="210"/>
      <c r="J2150" s="206"/>
      <c r="K2150" s="206"/>
      <c r="L2150" s="211"/>
      <c r="M2150" s="212"/>
      <c r="N2150" s="213"/>
      <c r="O2150" s="213"/>
      <c r="P2150" s="213"/>
      <c r="Q2150" s="213"/>
      <c r="R2150" s="213"/>
      <c r="S2150" s="213"/>
      <c r="T2150" s="214"/>
      <c r="AT2150" s="215" t="s">
        <v>193</v>
      </c>
      <c r="AU2150" s="215" t="s">
        <v>84</v>
      </c>
      <c r="AV2150" s="13" t="s">
        <v>82</v>
      </c>
      <c r="AW2150" s="13" t="s">
        <v>31</v>
      </c>
      <c r="AX2150" s="13" t="s">
        <v>75</v>
      </c>
      <c r="AY2150" s="215" t="s">
        <v>184</v>
      </c>
    </row>
    <row r="2151" spans="1:65" s="13" customFormat="1" ht="11.25">
      <c r="B2151" s="205"/>
      <c r="C2151" s="206"/>
      <c r="D2151" s="207" t="s">
        <v>193</v>
      </c>
      <c r="E2151" s="208" t="s">
        <v>1</v>
      </c>
      <c r="F2151" s="209" t="s">
        <v>195</v>
      </c>
      <c r="G2151" s="206"/>
      <c r="H2151" s="208" t="s">
        <v>1</v>
      </c>
      <c r="I2151" s="210"/>
      <c r="J2151" s="206"/>
      <c r="K2151" s="206"/>
      <c r="L2151" s="211"/>
      <c r="M2151" s="212"/>
      <c r="N2151" s="213"/>
      <c r="O2151" s="213"/>
      <c r="P2151" s="213"/>
      <c r="Q2151" s="213"/>
      <c r="R2151" s="213"/>
      <c r="S2151" s="213"/>
      <c r="T2151" s="214"/>
      <c r="AT2151" s="215" t="s">
        <v>193</v>
      </c>
      <c r="AU2151" s="215" t="s">
        <v>84</v>
      </c>
      <c r="AV2151" s="13" t="s">
        <v>82</v>
      </c>
      <c r="AW2151" s="13" t="s">
        <v>31</v>
      </c>
      <c r="AX2151" s="13" t="s">
        <v>75</v>
      </c>
      <c r="AY2151" s="215" t="s">
        <v>184</v>
      </c>
    </row>
    <row r="2152" spans="1:65" s="13" customFormat="1" ht="22.5">
      <c r="B2152" s="205"/>
      <c r="C2152" s="206"/>
      <c r="D2152" s="207" t="s">
        <v>193</v>
      </c>
      <c r="E2152" s="208" t="s">
        <v>1</v>
      </c>
      <c r="F2152" s="209" t="s">
        <v>1894</v>
      </c>
      <c r="G2152" s="206"/>
      <c r="H2152" s="208" t="s">
        <v>1</v>
      </c>
      <c r="I2152" s="210"/>
      <c r="J2152" s="206"/>
      <c r="K2152" s="206"/>
      <c r="L2152" s="211"/>
      <c r="M2152" s="212"/>
      <c r="N2152" s="213"/>
      <c r="O2152" s="213"/>
      <c r="P2152" s="213"/>
      <c r="Q2152" s="213"/>
      <c r="R2152" s="213"/>
      <c r="S2152" s="213"/>
      <c r="T2152" s="214"/>
      <c r="AT2152" s="215" t="s">
        <v>193</v>
      </c>
      <c r="AU2152" s="215" t="s">
        <v>84</v>
      </c>
      <c r="AV2152" s="13" t="s">
        <v>82</v>
      </c>
      <c r="AW2152" s="13" t="s">
        <v>31</v>
      </c>
      <c r="AX2152" s="13" t="s">
        <v>75</v>
      </c>
      <c r="AY2152" s="215" t="s">
        <v>184</v>
      </c>
    </row>
    <row r="2153" spans="1:65" s="13" customFormat="1" ht="11.25">
      <c r="B2153" s="205"/>
      <c r="C2153" s="206"/>
      <c r="D2153" s="207" t="s">
        <v>193</v>
      </c>
      <c r="E2153" s="208" t="s">
        <v>1</v>
      </c>
      <c r="F2153" s="209" t="s">
        <v>195</v>
      </c>
      <c r="G2153" s="206"/>
      <c r="H2153" s="208" t="s">
        <v>1</v>
      </c>
      <c r="I2153" s="210"/>
      <c r="J2153" s="206"/>
      <c r="K2153" s="206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193</v>
      </c>
      <c r="AU2153" s="215" t="s">
        <v>84</v>
      </c>
      <c r="AV2153" s="13" t="s">
        <v>82</v>
      </c>
      <c r="AW2153" s="13" t="s">
        <v>31</v>
      </c>
      <c r="AX2153" s="13" t="s">
        <v>75</v>
      </c>
      <c r="AY2153" s="215" t="s">
        <v>184</v>
      </c>
    </row>
    <row r="2154" spans="1:65" s="14" customFormat="1" ht="11.25">
      <c r="B2154" s="216"/>
      <c r="C2154" s="217"/>
      <c r="D2154" s="207" t="s">
        <v>193</v>
      </c>
      <c r="E2154" s="218" t="s">
        <v>1</v>
      </c>
      <c r="F2154" s="219" t="s">
        <v>1895</v>
      </c>
      <c r="G2154" s="217"/>
      <c r="H2154" s="220">
        <v>8.85</v>
      </c>
      <c r="I2154" s="221"/>
      <c r="J2154" s="217"/>
      <c r="K2154" s="217"/>
      <c r="L2154" s="222"/>
      <c r="M2154" s="223"/>
      <c r="N2154" s="224"/>
      <c r="O2154" s="224"/>
      <c r="P2154" s="224"/>
      <c r="Q2154" s="224"/>
      <c r="R2154" s="224"/>
      <c r="S2154" s="224"/>
      <c r="T2154" s="225"/>
      <c r="AT2154" s="226" t="s">
        <v>193</v>
      </c>
      <c r="AU2154" s="226" t="s">
        <v>84</v>
      </c>
      <c r="AV2154" s="14" t="s">
        <v>84</v>
      </c>
      <c r="AW2154" s="14" t="s">
        <v>31</v>
      </c>
      <c r="AX2154" s="14" t="s">
        <v>75</v>
      </c>
      <c r="AY2154" s="226" t="s">
        <v>184</v>
      </c>
    </row>
    <row r="2155" spans="1:65" s="14" customFormat="1" ht="11.25">
      <c r="B2155" s="216"/>
      <c r="C2155" s="217"/>
      <c r="D2155" s="207" t="s">
        <v>193</v>
      </c>
      <c r="E2155" s="218" t="s">
        <v>1</v>
      </c>
      <c r="F2155" s="219" t="s">
        <v>1811</v>
      </c>
      <c r="G2155" s="217"/>
      <c r="H2155" s="220">
        <v>7.4</v>
      </c>
      <c r="I2155" s="221"/>
      <c r="J2155" s="217"/>
      <c r="K2155" s="217"/>
      <c r="L2155" s="222"/>
      <c r="M2155" s="223"/>
      <c r="N2155" s="224"/>
      <c r="O2155" s="224"/>
      <c r="P2155" s="224"/>
      <c r="Q2155" s="224"/>
      <c r="R2155" s="224"/>
      <c r="S2155" s="224"/>
      <c r="T2155" s="225"/>
      <c r="AT2155" s="226" t="s">
        <v>193</v>
      </c>
      <c r="AU2155" s="226" t="s">
        <v>84</v>
      </c>
      <c r="AV2155" s="14" t="s">
        <v>84</v>
      </c>
      <c r="AW2155" s="14" t="s">
        <v>31</v>
      </c>
      <c r="AX2155" s="14" t="s">
        <v>75</v>
      </c>
      <c r="AY2155" s="226" t="s">
        <v>184</v>
      </c>
    </row>
    <row r="2156" spans="1:65" s="14" customFormat="1" ht="11.25">
      <c r="B2156" s="216"/>
      <c r="C2156" s="217"/>
      <c r="D2156" s="207" t="s">
        <v>193</v>
      </c>
      <c r="E2156" s="218" t="s">
        <v>1</v>
      </c>
      <c r="F2156" s="219" t="s">
        <v>1896</v>
      </c>
      <c r="G2156" s="217"/>
      <c r="H2156" s="220">
        <v>7.4</v>
      </c>
      <c r="I2156" s="221"/>
      <c r="J2156" s="217"/>
      <c r="K2156" s="217"/>
      <c r="L2156" s="222"/>
      <c r="M2156" s="223"/>
      <c r="N2156" s="224"/>
      <c r="O2156" s="224"/>
      <c r="P2156" s="224"/>
      <c r="Q2156" s="224"/>
      <c r="R2156" s="224"/>
      <c r="S2156" s="224"/>
      <c r="T2156" s="225"/>
      <c r="AT2156" s="226" t="s">
        <v>193</v>
      </c>
      <c r="AU2156" s="226" t="s">
        <v>84</v>
      </c>
      <c r="AV2156" s="14" t="s">
        <v>84</v>
      </c>
      <c r="AW2156" s="14" t="s">
        <v>31</v>
      </c>
      <c r="AX2156" s="14" t="s">
        <v>75</v>
      </c>
      <c r="AY2156" s="226" t="s">
        <v>184</v>
      </c>
    </row>
    <row r="2157" spans="1:65" s="14" customFormat="1" ht="11.25">
      <c r="B2157" s="216"/>
      <c r="C2157" s="217"/>
      <c r="D2157" s="207" t="s">
        <v>193</v>
      </c>
      <c r="E2157" s="218" t="s">
        <v>1</v>
      </c>
      <c r="F2157" s="219" t="s">
        <v>1813</v>
      </c>
      <c r="G2157" s="217"/>
      <c r="H2157" s="220">
        <v>4.2</v>
      </c>
      <c r="I2157" s="221"/>
      <c r="J2157" s="217"/>
      <c r="K2157" s="217"/>
      <c r="L2157" s="222"/>
      <c r="M2157" s="223"/>
      <c r="N2157" s="224"/>
      <c r="O2157" s="224"/>
      <c r="P2157" s="224"/>
      <c r="Q2157" s="224"/>
      <c r="R2157" s="224"/>
      <c r="S2157" s="224"/>
      <c r="T2157" s="225"/>
      <c r="AT2157" s="226" t="s">
        <v>193</v>
      </c>
      <c r="AU2157" s="226" t="s">
        <v>84</v>
      </c>
      <c r="AV2157" s="14" t="s">
        <v>84</v>
      </c>
      <c r="AW2157" s="14" t="s">
        <v>31</v>
      </c>
      <c r="AX2157" s="14" t="s">
        <v>75</v>
      </c>
      <c r="AY2157" s="226" t="s">
        <v>184</v>
      </c>
    </row>
    <row r="2158" spans="1:65" s="14" customFormat="1" ht="11.25">
      <c r="B2158" s="216"/>
      <c r="C2158" s="217"/>
      <c r="D2158" s="207" t="s">
        <v>193</v>
      </c>
      <c r="E2158" s="218" t="s">
        <v>1</v>
      </c>
      <c r="F2158" s="219" t="s">
        <v>1814</v>
      </c>
      <c r="G2158" s="217"/>
      <c r="H2158" s="220">
        <v>5.8</v>
      </c>
      <c r="I2158" s="221"/>
      <c r="J2158" s="217"/>
      <c r="K2158" s="217"/>
      <c r="L2158" s="222"/>
      <c r="M2158" s="223"/>
      <c r="N2158" s="224"/>
      <c r="O2158" s="224"/>
      <c r="P2158" s="224"/>
      <c r="Q2158" s="224"/>
      <c r="R2158" s="224"/>
      <c r="S2158" s="224"/>
      <c r="T2158" s="225"/>
      <c r="AT2158" s="226" t="s">
        <v>193</v>
      </c>
      <c r="AU2158" s="226" t="s">
        <v>84</v>
      </c>
      <c r="AV2158" s="14" t="s">
        <v>84</v>
      </c>
      <c r="AW2158" s="14" t="s">
        <v>31</v>
      </c>
      <c r="AX2158" s="14" t="s">
        <v>75</v>
      </c>
      <c r="AY2158" s="226" t="s">
        <v>184</v>
      </c>
    </row>
    <row r="2159" spans="1:65" s="14" customFormat="1" ht="11.25">
      <c r="B2159" s="216"/>
      <c r="C2159" s="217"/>
      <c r="D2159" s="207" t="s">
        <v>193</v>
      </c>
      <c r="E2159" s="218" t="s">
        <v>1</v>
      </c>
      <c r="F2159" s="219" t="s">
        <v>1815</v>
      </c>
      <c r="G2159" s="217"/>
      <c r="H2159" s="220">
        <v>7.15</v>
      </c>
      <c r="I2159" s="221"/>
      <c r="J2159" s="217"/>
      <c r="K2159" s="217"/>
      <c r="L2159" s="222"/>
      <c r="M2159" s="223"/>
      <c r="N2159" s="224"/>
      <c r="O2159" s="224"/>
      <c r="P2159" s="224"/>
      <c r="Q2159" s="224"/>
      <c r="R2159" s="224"/>
      <c r="S2159" s="224"/>
      <c r="T2159" s="225"/>
      <c r="AT2159" s="226" t="s">
        <v>193</v>
      </c>
      <c r="AU2159" s="226" t="s">
        <v>84</v>
      </c>
      <c r="AV2159" s="14" t="s">
        <v>84</v>
      </c>
      <c r="AW2159" s="14" t="s">
        <v>31</v>
      </c>
      <c r="AX2159" s="14" t="s">
        <v>75</v>
      </c>
      <c r="AY2159" s="226" t="s">
        <v>184</v>
      </c>
    </row>
    <row r="2160" spans="1:65" s="14" customFormat="1" ht="11.25">
      <c r="B2160" s="216"/>
      <c r="C2160" s="217"/>
      <c r="D2160" s="207" t="s">
        <v>193</v>
      </c>
      <c r="E2160" s="218" t="s">
        <v>1</v>
      </c>
      <c r="F2160" s="219" t="s">
        <v>1816</v>
      </c>
      <c r="G2160" s="217"/>
      <c r="H2160" s="220">
        <v>4.2</v>
      </c>
      <c r="I2160" s="221"/>
      <c r="J2160" s="217"/>
      <c r="K2160" s="217"/>
      <c r="L2160" s="222"/>
      <c r="M2160" s="223"/>
      <c r="N2160" s="224"/>
      <c r="O2160" s="224"/>
      <c r="P2160" s="224"/>
      <c r="Q2160" s="224"/>
      <c r="R2160" s="224"/>
      <c r="S2160" s="224"/>
      <c r="T2160" s="225"/>
      <c r="AT2160" s="226" t="s">
        <v>193</v>
      </c>
      <c r="AU2160" s="226" t="s">
        <v>84</v>
      </c>
      <c r="AV2160" s="14" t="s">
        <v>84</v>
      </c>
      <c r="AW2160" s="14" t="s">
        <v>31</v>
      </c>
      <c r="AX2160" s="14" t="s">
        <v>75</v>
      </c>
      <c r="AY2160" s="226" t="s">
        <v>184</v>
      </c>
    </row>
    <row r="2161" spans="2:51" s="14" customFormat="1" ht="11.25">
      <c r="B2161" s="216"/>
      <c r="C2161" s="217"/>
      <c r="D2161" s="207" t="s">
        <v>193</v>
      </c>
      <c r="E2161" s="218" t="s">
        <v>1</v>
      </c>
      <c r="F2161" s="219" t="s">
        <v>1817</v>
      </c>
      <c r="G2161" s="217"/>
      <c r="H2161" s="220">
        <v>4.4000000000000004</v>
      </c>
      <c r="I2161" s="221"/>
      <c r="J2161" s="217"/>
      <c r="K2161" s="217"/>
      <c r="L2161" s="222"/>
      <c r="M2161" s="223"/>
      <c r="N2161" s="224"/>
      <c r="O2161" s="224"/>
      <c r="P2161" s="224"/>
      <c r="Q2161" s="224"/>
      <c r="R2161" s="224"/>
      <c r="S2161" s="224"/>
      <c r="T2161" s="225"/>
      <c r="AT2161" s="226" t="s">
        <v>193</v>
      </c>
      <c r="AU2161" s="226" t="s">
        <v>84</v>
      </c>
      <c r="AV2161" s="14" t="s">
        <v>84</v>
      </c>
      <c r="AW2161" s="14" t="s">
        <v>31</v>
      </c>
      <c r="AX2161" s="14" t="s">
        <v>75</v>
      </c>
      <c r="AY2161" s="226" t="s">
        <v>184</v>
      </c>
    </row>
    <row r="2162" spans="2:51" s="14" customFormat="1" ht="11.25">
      <c r="B2162" s="216"/>
      <c r="C2162" s="217"/>
      <c r="D2162" s="207" t="s">
        <v>193</v>
      </c>
      <c r="E2162" s="218" t="s">
        <v>1</v>
      </c>
      <c r="F2162" s="219" t="s">
        <v>1818</v>
      </c>
      <c r="G2162" s="217"/>
      <c r="H2162" s="220">
        <v>6.5</v>
      </c>
      <c r="I2162" s="221"/>
      <c r="J2162" s="217"/>
      <c r="K2162" s="217"/>
      <c r="L2162" s="222"/>
      <c r="M2162" s="223"/>
      <c r="N2162" s="224"/>
      <c r="O2162" s="224"/>
      <c r="P2162" s="224"/>
      <c r="Q2162" s="224"/>
      <c r="R2162" s="224"/>
      <c r="S2162" s="224"/>
      <c r="T2162" s="225"/>
      <c r="AT2162" s="226" t="s">
        <v>193</v>
      </c>
      <c r="AU2162" s="226" t="s">
        <v>84</v>
      </c>
      <c r="AV2162" s="14" t="s">
        <v>84</v>
      </c>
      <c r="AW2162" s="14" t="s">
        <v>31</v>
      </c>
      <c r="AX2162" s="14" t="s">
        <v>75</v>
      </c>
      <c r="AY2162" s="226" t="s">
        <v>184</v>
      </c>
    </row>
    <row r="2163" spans="2:51" s="14" customFormat="1" ht="11.25">
      <c r="B2163" s="216"/>
      <c r="C2163" s="217"/>
      <c r="D2163" s="207" t="s">
        <v>193</v>
      </c>
      <c r="E2163" s="218" t="s">
        <v>1</v>
      </c>
      <c r="F2163" s="219" t="s">
        <v>1819</v>
      </c>
      <c r="G2163" s="217"/>
      <c r="H2163" s="220">
        <v>4.2</v>
      </c>
      <c r="I2163" s="221"/>
      <c r="J2163" s="217"/>
      <c r="K2163" s="217"/>
      <c r="L2163" s="222"/>
      <c r="M2163" s="223"/>
      <c r="N2163" s="224"/>
      <c r="O2163" s="224"/>
      <c r="P2163" s="224"/>
      <c r="Q2163" s="224"/>
      <c r="R2163" s="224"/>
      <c r="S2163" s="224"/>
      <c r="T2163" s="225"/>
      <c r="AT2163" s="226" t="s">
        <v>193</v>
      </c>
      <c r="AU2163" s="226" t="s">
        <v>84</v>
      </c>
      <c r="AV2163" s="14" t="s">
        <v>84</v>
      </c>
      <c r="AW2163" s="14" t="s">
        <v>31</v>
      </c>
      <c r="AX2163" s="14" t="s">
        <v>75</v>
      </c>
      <c r="AY2163" s="226" t="s">
        <v>184</v>
      </c>
    </row>
    <row r="2164" spans="2:51" s="14" customFormat="1" ht="11.25">
      <c r="B2164" s="216"/>
      <c r="C2164" s="217"/>
      <c r="D2164" s="207" t="s">
        <v>193</v>
      </c>
      <c r="E2164" s="218" t="s">
        <v>1</v>
      </c>
      <c r="F2164" s="219" t="s">
        <v>1820</v>
      </c>
      <c r="G2164" s="217"/>
      <c r="H2164" s="220">
        <v>4.4000000000000004</v>
      </c>
      <c r="I2164" s="221"/>
      <c r="J2164" s="217"/>
      <c r="K2164" s="217"/>
      <c r="L2164" s="222"/>
      <c r="M2164" s="223"/>
      <c r="N2164" s="224"/>
      <c r="O2164" s="224"/>
      <c r="P2164" s="224"/>
      <c r="Q2164" s="224"/>
      <c r="R2164" s="224"/>
      <c r="S2164" s="224"/>
      <c r="T2164" s="225"/>
      <c r="AT2164" s="226" t="s">
        <v>193</v>
      </c>
      <c r="AU2164" s="226" t="s">
        <v>84</v>
      </c>
      <c r="AV2164" s="14" t="s">
        <v>84</v>
      </c>
      <c r="AW2164" s="14" t="s">
        <v>31</v>
      </c>
      <c r="AX2164" s="14" t="s">
        <v>75</v>
      </c>
      <c r="AY2164" s="226" t="s">
        <v>184</v>
      </c>
    </row>
    <row r="2165" spans="2:51" s="14" customFormat="1" ht="11.25">
      <c r="B2165" s="216"/>
      <c r="C2165" s="217"/>
      <c r="D2165" s="207" t="s">
        <v>193</v>
      </c>
      <c r="E2165" s="218" t="s">
        <v>1</v>
      </c>
      <c r="F2165" s="219" t="s">
        <v>1897</v>
      </c>
      <c r="G2165" s="217"/>
      <c r="H2165" s="220">
        <v>7.3</v>
      </c>
      <c r="I2165" s="221"/>
      <c r="J2165" s="217"/>
      <c r="K2165" s="217"/>
      <c r="L2165" s="222"/>
      <c r="M2165" s="223"/>
      <c r="N2165" s="224"/>
      <c r="O2165" s="224"/>
      <c r="P2165" s="224"/>
      <c r="Q2165" s="224"/>
      <c r="R2165" s="224"/>
      <c r="S2165" s="224"/>
      <c r="T2165" s="225"/>
      <c r="AT2165" s="226" t="s">
        <v>193</v>
      </c>
      <c r="AU2165" s="226" t="s">
        <v>84</v>
      </c>
      <c r="AV2165" s="14" t="s">
        <v>84</v>
      </c>
      <c r="AW2165" s="14" t="s">
        <v>31</v>
      </c>
      <c r="AX2165" s="14" t="s">
        <v>75</v>
      </c>
      <c r="AY2165" s="226" t="s">
        <v>184</v>
      </c>
    </row>
    <row r="2166" spans="2:51" s="14" customFormat="1" ht="11.25">
      <c r="B2166" s="216"/>
      <c r="C2166" s="217"/>
      <c r="D2166" s="207" t="s">
        <v>193</v>
      </c>
      <c r="E2166" s="218" t="s">
        <v>1</v>
      </c>
      <c r="F2166" s="219" t="s">
        <v>1822</v>
      </c>
      <c r="G2166" s="217"/>
      <c r="H2166" s="220">
        <v>5.2</v>
      </c>
      <c r="I2166" s="221"/>
      <c r="J2166" s="217"/>
      <c r="K2166" s="217"/>
      <c r="L2166" s="222"/>
      <c r="M2166" s="223"/>
      <c r="N2166" s="224"/>
      <c r="O2166" s="224"/>
      <c r="P2166" s="224"/>
      <c r="Q2166" s="224"/>
      <c r="R2166" s="224"/>
      <c r="S2166" s="224"/>
      <c r="T2166" s="225"/>
      <c r="AT2166" s="226" t="s">
        <v>193</v>
      </c>
      <c r="AU2166" s="226" t="s">
        <v>84</v>
      </c>
      <c r="AV2166" s="14" t="s">
        <v>84</v>
      </c>
      <c r="AW2166" s="14" t="s">
        <v>31</v>
      </c>
      <c r="AX2166" s="14" t="s">
        <v>75</v>
      </c>
      <c r="AY2166" s="226" t="s">
        <v>184</v>
      </c>
    </row>
    <row r="2167" spans="2:51" s="14" customFormat="1" ht="11.25">
      <c r="B2167" s="216"/>
      <c r="C2167" s="217"/>
      <c r="D2167" s="207" t="s">
        <v>193</v>
      </c>
      <c r="E2167" s="218" t="s">
        <v>1</v>
      </c>
      <c r="F2167" s="219" t="s">
        <v>1823</v>
      </c>
      <c r="G2167" s="217"/>
      <c r="H2167" s="220">
        <v>4.5999999999999996</v>
      </c>
      <c r="I2167" s="221"/>
      <c r="J2167" s="217"/>
      <c r="K2167" s="217"/>
      <c r="L2167" s="222"/>
      <c r="M2167" s="223"/>
      <c r="N2167" s="224"/>
      <c r="O2167" s="224"/>
      <c r="P2167" s="224"/>
      <c r="Q2167" s="224"/>
      <c r="R2167" s="224"/>
      <c r="S2167" s="224"/>
      <c r="T2167" s="225"/>
      <c r="AT2167" s="226" t="s">
        <v>193</v>
      </c>
      <c r="AU2167" s="226" t="s">
        <v>84</v>
      </c>
      <c r="AV2167" s="14" t="s">
        <v>84</v>
      </c>
      <c r="AW2167" s="14" t="s">
        <v>31</v>
      </c>
      <c r="AX2167" s="14" t="s">
        <v>75</v>
      </c>
      <c r="AY2167" s="226" t="s">
        <v>184</v>
      </c>
    </row>
    <row r="2168" spans="2:51" s="14" customFormat="1" ht="11.25">
      <c r="B2168" s="216"/>
      <c r="C2168" s="217"/>
      <c r="D2168" s="207" t="s">
        <v>193</v>
      </c>
      <c r="E2168" s="218" t="s">
        <v>1</v>
      </c>
      <c r="F2168" s="219" t="s">
        <v>1898</v>
      </c>
      <c r="G2168" s="217"/>
      <c r="H2168" s="220">
        <v>11.42</v>
      </c>
      <c r="I2168" s="221"/>
      <c r="J2168" s="217"/>
      <c r="K2168" s="217"/>
      <c r="L2168" s="222"/>
      <c r="M2168" s="223"/>
      <c r="N2168" s="224"/>
      <c r="O2168" s="224"/>
      <c r="P2168" s="224"/>
      <c r="Q2168" s="224"/>
      <c r="R2168" s="224"/>
      <c r="S2168" s="224"/>
      <c r="T2168" s="225"/>
      <c r="AT2168" s="226" t="s">
        <v>193</v>
      </c>
      <c r="AU2168" s="226" t="s">
        <v>84</v>
      </c>
      <c r="AV2168" s="14" t="s">
        <v>84</v>
      </c>
      <c r="AW2168" s="14" t="s">
        <v>31</v>
      </c>
      <c r="AX2168" s="14" t="s">
        <v>75</v>
      </c>
      <c r="AY2168" s="226" t="s">
        <v>184</v>
      </c>
    </row>
    <row r="2169" spans="2:51" s="14" customFormat="1" ht="11.25">
      <c r="B2169" s="216"/>
      <c r="C2169" s="217"/>
      <c r="D2169" s="207" t="s">
        <v>193</v>
      </c>
      <c r="E2169" s="218" t="s">
        <v>1</v>
      </c>
      <c r="F2169" s="219" t="s">
        <v>1899</v>
      </c>
      <c r="G2169" s="217"/>
      <c r="H2169" s="220">
        <v>4.0999999999999996</v>
      </c>
      <c r="I2169" s="221"/>
      <c r="J2169" s="217"/>
      <c r="K2169" s="217"/>
      <c r="L2169" s="222"/>
      <c r="M2169" s="223"/>
      <c r="N2169" s="224"/>
      <c r="O2169" s="224"/>
      <c r="P2169" s="224"/>
      <c r="Q2169" s="224"/>
      <c r="R2169" s="224"/>
      <c r="S2169" s="224"/>
      <c r="T2169" s="225"/>
      <c r="AT2169" s="226" t="s">
        <v>193</v>
      </c>
      <c r="AU2169" s="226" t="s">
        <v>84</v>
      </c>
      <c r="AV2169" s="14" t="s">
        <v>84</v>
      </c>
      <c r="AW2169" s="14" t="s">
        <v>31</v>
      </c>
      <c r="AX2169" s="14" t="s">
        <v>75</v>
      </c>
      <c r="AY2169" s="226" t="s">
        <v>184</v>
      </c>
    </row>
    <row r="2170" spans="2:51" s="14" customFormat="1" ht="11.25">
      <c r="B2170" s="216"/>
      <c r="C2170" s="217"/>
      <c r="D2170" s="207" t="s">
        <v>193</v>
      </c>
      <c r="E2170" s="218" t="s">
        <v>1</v>
      </c>
      <c r="F2170" s="219" t="s">
        <v>1900</v>
      </c>
      <c r="G2170" s="217"/>
      <c r="H2170" s="220">
        <v>13.1</v>
      </c>
      <c r="I2170" s="221"/>
      <c r="J2170" s="217"/>
      <c r="K2170" s="217"/>
      <c r="L2170" s="222"/>
      <c r="M2170" s="223"/>
      <c r="N2170" s="224"/>
      <c r="O2170" s="224"/>
      <c r="P2170" s="224"/>
      <c r="Q2170" s="224"/>
      <c r="R2170" s="224"/>
      <c r="S2170" s="224"/>
      <c r="T2170" s="225"/>
      <c r="AT2170" s="226" t="s">
        <v>193</v>
      </c>
      <c r="AU2170" s="226" t="s">
        <v>84</v>
      </c>
      <c r="AV2170" s="14" t="s">
        <v>84</v>
      </c>
      <c r="AW2170" s="14" t="s">
        <v>31</v>
      </c>
      <c r="AX2170" s="14" t="s">
        <v>75</v>
      </c>
      <c r="AY2170" s="226" t="s">
        <v>184</v>
      </c>
    </row>
    <row r="2171" spans="2:51" s="14" customFormat="1" ht="11.25">
      <c r="B2171" s="216"/>
      <c r="C2171" s="217"/>
      <c r="D2171" s="207" t="s">
        <v>193</v>
      </c>
      <c r="E2171" s="218" t="s">
        <v>1</v>
      </c>
      <c r="F2171" s="219" t="s">
        <v>1901</v>
      </c>
      <c r="G2171" s="217"/>
      <c r="H2171" s="220">
        <v>4.8</v>
      </c>
      <c r="I2171" s="221"/>
      <c r="J2171" s="217"/>
      <c r="K2171" s="217"/>
      <c r="L2171" s="222"/>
      <c r="M2171" s="223"/>
      <c r="N2171" s="224"/>
      <c r="O2171" s="224"/>
      <c r="P2171" s="224"/>
      <c r="Q2171" s="224"/>
      <c r="R2171" s="224"/>
      <c r="S2171" s="224"/>
      <c r="T2171" s="225"/>
      <c r="AT2171" s="226" t="s">
        <v>193</v>
      </c>
      <c r="AU2171" s="226" t="s">
        <v>84</v>
      </c>
      <c r="AV2171" s="14" t="s">
        <v>84</v>
      </c>
      <c r="AW2171" s="14" t="s">
        <v>31</v>
      </c>
      <c r="AX2171" s="14" t="s">
        <v>75</v>
      </c>
      <c r="AY2171" s="226" t="s">
        <v>184</v>
      </c>
    </row>
    <row r="2172" spans="2:51" s="14" customFormat="1" ht="11.25">
      <c r="B2172" s="216"/>
      <c r="C2172" s="217"/>
      <c r="D2172" s="207" t="s">
        <v>193</v>
      </c>
      <c r="E2172" s="218" t="s">
        <v>1</v>
      </c>
      <c r="F2172" s="219" t="s">
        <v>1902</v>
      </c>
      <c r="G2172" s="217"/>
      <c r="H2172" s="220">
        <v>14</v>
      </c>
      <c r="I2172" s="221"/>
      <c r="J2172" s="217"/>
      <c r="K2172" s="217"/>
      <c r="L2172" s="222"/>
      <c r="M2172" s="223"/>
      <c r="N2172" s="224"/>
      <c r="O2172" s="224"/>
      <c r="P2172" s="224"/>
      <c r="Q2172" s="224"/>
      <c r="R2172" s="224"/>
      <c r="S2172" s="224"/>
      <c r="T2172" s="225"/>
      <c r="AT2172" s="226" t="s">
        <v>193</v>
      </c>
      <c r="AU2172" s="226" t="s">
        <v>84</v>
      </c>
      <c r="AV2172" s="14" t="s">
        <v>84</v>
      </c>
      <c r="AW2172" s="14" t="s">
        <v>31</v>
      </c>
      <c r="AX2172" s="14" t="s">
        <v>75</v>
      </c>
      <c r="AY2172" s="226" t="s">
        <v>184</v>
      </c>
    </row>
    <row r="2173" spans="2:51" s="14" customFormat="1" ht="11.25">
      <c r="B2173" s="216"/>
      <c r="C2173" s="217"/>
      <c r="D2173" s="207" t="s">
        <v>193</v>
      </c>
      <c r="E2173" s="218" t="s">
        <v>1</v>
      </c>
      <c r="F2173" s="219" t="s">
        <v>1903</v>
      </c>
      <c r="G2173" s="217"/>
      <c r="H2173" s="220">
        <v>4.0999999999999996</v>
      </c>
      <c r="I2173" s="221"/>
      <c r="J2173" s="217"/>
      <c r="K2173" s="217"/>
      <c r="L2173" s="222"/>
      <c r="M2173" s="223"/>
      <c r="N2173" s="224"/>
      <c r="O2173" s="224"/>
      <c r="P2173" s="224"/>
      <c r="Q2173" s="224"/>
      <c r="R2173" s="224"/>
      <c r="S2173" s="224"/>
      <c r="T2173" s="225"/>
      <c r="AT2173" s="226" t="s">
        <v>193</v>
      </c>
      <c r="AU2173" s="226" t="s">
        <v>84</v>
      </c>
      <c r="AV2173" s="14" t="s">
        <v>84</v>
      </c>
      <c r="AW2173" s="14" t="s">
        <v>31</v>
      </c>
      <c r="AX2173" s="14" t="s">
        <v>75</v>
      </c>
      <c r="AY2173" s="226" t="s">
        <v>184</v>
      </c>
    </row>
    <row r="2174" spans="2:51" s="14" customFormat="1" ht="11.25">
      <c r="B2174" s="216"/>
      <c r="C2174" s="217"/>
      <c r="D2174" s="207" t="s">
        <v>193</v>
      </c>
      <c r="E2174" s="218" t="s">
        <v>1</v>
      </c>
      <c r="F2174" s="219" t="s">
        <v>1904</v>
      </c>
      <c r="G2174" s="217"/>
      <c r="H2174" s="220">
        <v>14.02</v>
      </c>
      <c r="I2174" s="221"/>
      <c r="J2174" s="217"/>
      <c r="K2174" s="217"/>
      <c r="L2174" s="222"/>
      <c r="M2174" s="223"/>
      <c r="N2174" s="224"/>
      <c r="O2174" s="224"/>
      <c r="P2174" s="224"/>
      <c r="Q2174" s="224"/>
      <c r="R2174" s="224"/>
      <c r="S2174" s="224"/>
      <c r="T2174" s="225"/>
      <c r="AT2174" s="226" t="s">
        <v>193</v>
      </c>
      <c r="AU2174" s="226" t="s">
        <v>84</v>
      </c>
      <c r="AV2174" s="14" t="s">
        <v>84</v>
      </c>
      <c r="AW2174" s="14" t="s">
        <v>31</v>
      </c>
      <c r="AX2174" s="14" t="s">
        <v>75</v>
      </c>
      <c r="AY2174" s="226" t="s">
        <v>184</v>
      </c>
    </row>
    <row r="2175" spans="2:51" s="14" customFormat="1" ht="11.25">
      <c r="B2175" s="216"/>
      <c r="C2175" s="217"/>
      <c r="D2175" s="207" t="s">
        <v>193</v>
      </c>
      <c r="E2175" s="218" t="s">
        <v>1</v>
      </c>
      <c r="F2175" s="219" t="s">
        <v>1905</v>
      </c>
      <c r="G2175" s="217"/>
      <c r="H2175" s="220">
        <v>4.0999999999999996</v>
      </c>
      <c r="I2175" s="221"/>
      <c r="J2175" s="217"/>
      <c r="K2175" s="217"/>
      <c r="L2175" s="222"/>
      <c r="M2175" s="223"/>
      <c r="N2175" s="224"/>
      <c r="O2175" s="224"/>
      <c r="P2175" s="224"/>
      <c r="Q2175" s="224"/>
      <c r="R2175" s="224"/>
      <c r="S2175" s="224"/>
      <c r="T2175" s="225"/>
      <c r="AT2175" s="226" t="s">
        <v>193</v>
      </c>
      <c r="AU2175" s="226" t="s">
        <v>84</v>
      </c>
      <c r="AV2175" s="14" t="s">
        <v>84</v>
      </c>
      <c r="AW2175" s="14" t="s">
        <v>31</v>
      </c>
      <c r="AX2175" s="14" t="s">
        <v>75</v>
      </c>
      <c r="AY2175" s="226" t="s">
        <v>184</v>
      </c>
    </row>
    <row r="2176" spans="2:51" s="14" customFormat="1" ht="11.25">
      <c r="B2176" s="216"/>
      <c r="C2176" s="217"/>
      <c r="D2176" s="207" t="s">
        <v>193</v>
      </c>
      <c r="E2176" s="218" t="s">
        <v>1</v>
      </c>
      <c r="F2176" s="219" t="s">
        <v>1906</v>
      </c>
      <c r="G2176" s="217"/>
      <c r="H2176" s="220">
        <v>7.2</v>
      </c>
      <c r="I2176" s="221"/>
      <c r="J2176" s="217"/>
      <c r="K2176" s="217"/>
      <c r="L2176" s="222"/>
      <c r="M2176" s="223"/>
      <c r="N2176" s="224"/>
      <c r="O2176" s="224"/>
      <c r="P2176" s="224"/>
      <c r="Q2176" s="224"/>
      <c r="R2176" s="224"/>
      <c r="S2176" s="224"/>
      <c r="T2176" s="225"/>
      <c r="AT2176" s="226" t="s">
        <v>193</v>
      </c>
      <c r="AU2176" s="226" t="s">
        <v>84</v>
      </c>
      <c r="AV2176" s="14" t="s">
        <v>84</v>
      </c>
      <c r="AW2176" s="14" t="s">
        <v>31</v>
      </c>
      <c r="AX2176" s="14" t="s">
        <v>75</v>
      </c>
      <c r="AY2176" s="226" t="s">
        <v>184</v>
      </c>
    </row>
    <row r="2177" spans="1:65" s="14" customFormat="1" ht="11.25">
      <c r="B2177" s="216"/>
      <c r="C2177" s="217"/>
      <c r="D2177" s="207" t="s">
        <v>193</v>
      </c>
      <c r="E2177" s="218" t="s">
        <v>1</v>
      </c>
      <c r="F2177" s="219" t="s">
        <v>1825</v>
      </c>
      <c r="G2177" s="217"/>
      <c r="H2177" s="220">
        <v>5.2</v>
      </c>
      <c r="I2177" s="221"/>
      <c r="J2177" s="217"/>
      <c r="K2177" s="217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193</v>
      </c>
      <c r="AU2177" s="226" t="s">
        <v>84</v>
      </c>
      <c r="AV2177" s="14" t="s">
        <v>84</v>
      </c>
      <c r="AW2177" s="14" t="s">
        <v>31</v>
      </c>
      <c r="AX2177" s="14" t="s">
        <v>75</v>
      </c>
      <c r="AY2177" s="226" t="s">
        <v>184</v>
      </c>
    </row>
    <row r="2178" spans="1:65" s="14" customFormat="1" ht="11.25">
      <c r="B2178" s="216"/>
      <c r="C2178" s="217"/>
      <c r="D2178" s="207" t="s">
        <v>193</v>
      </c>
      <c r="E2178" s="218" t="s">
        <v>1</v>
      </c>
      <c r="F2178" s="219" t="s">
        <v>1826</v>
      </c>
      <c r="G2178" s="217"/>
      <c r="H2178" s="220">
        <v>4.5999999999999996</v>
      </c>
      <c r="I2178" s="221"/>
      <c r="J2178" s="217"/>
      <c r="K2178" s="217"/>
      <c r="L2178" s="222"/>
      <c r="M2178" s="223"/>
      <c r="N2178" s="224"/>
      <c r="O2178" s="224"/>
      <c r="P2178" s="224"/>
      <c r="Q2178" s="224"/>
      <c r="R2178" s="224"/>
      <c r="S2178" s="224"/>
      <c r="T2178" s="225"/>
      <c r="AT2178" s="226" t="s">
        <v>193</v>
      </c>
      <c r="AU2178" s="226" t="s">
        <v>84</v>
      </c>
      <c r="AV2178" s="14" t="s">
        <v>84</v>
      </c>
      <c r="AW2178" s="14" t="s">
        <v>31</v>
      </c>
      <c r="AX2178" s="14" t="s">
        <v>75</v>
      </c>
      <c r="AY2178" s="226" t="s">
        <v>184</v>
      </c>
    </row>
    <row r="2179" spans="1:65" s="14" customFormat="1" ht="11.25">
      <c r="B2179" s="216"/>
      <c r="C2179" s="217"/>
      <c r="D2179" s="207" t="s">
        <v>193</v>
      </c>
      <c r="E2179" s="218" t="s">
        <v>1</v>
      </c>
      <c r="F2179" s="219" t="s">
        <v>1827</v>
      </c>
      <c r="G2179" s="217"/>
      <c r="H2179" s="220">
        <v>6.5</v>
      </c>
      <c r="I2179" s="221"/>
      <c r="J2179" s="217"/>
      <c r="K2179" s="217"/>
      <c r="L2179" s="222"/>
      <c r="M2179" s="223"/>
      <c r="N2179" s="224"/>
      <c r="O2179" s="224"/>
      <c r="P2179" s="224"/>
      <c r="Q2179" s="224"/>
      <c r="R2179" s="224"/>
      <c r="S2179" s="224"/>
      <c r="T2179" s="225"/>
      <c r="AT2179" s="226" t="s">
        <v>193</v>
      </c>
      <c r="AU2179" s="226" t="s">
        <v>84</v>
      </c>
      <c r="AV2179" s="14" t="s">
        <v>84</v>
      </c>
      <c r="AW2179" s="14" t="s">
        <v>31</v>
      </c>
      <c r="AX2179" s="14" t="s">
        <v>75</v>
      </c>
      <c r="AY2179" s="226" t="s">
        <v>184</v>
      </c>
    </row>
    <row r="2180" spans="1:65" s="14" customFormat="1" ht="11.25">
      <c r="B2180" s="216"/>
      <c r="C2180" s="217"/>
      <c r="D2180" s="207" t="s">
        <v>193</v>
      </c>
      <c r="E2180" s="218" t="s">
        <v>1</v>
      </c>
      <c r="F2180" s="219" t="s">
        <v>1828</v>
      </c>
      <c r="G2180" s="217"/>
      <c r="H2180" s="220">
        <v>4.2</v>
      </c>
      <c r="I2180" s="221"/>
      <c r="J2180" s="217"/>
      <c r="K2180" s="217"/>
      <c r="L2180" s="222"/>
      <c r="M2180" s="223"/>
      <c r="N2180" s="224"/>
      <c r="O2180" s="224"/>
      <c r="P2180" s="224"/>
      <c r="Q2180" s="224"/>
      <c r="R2180" s="224"/>
      <c r="S2180" s="224"/>
      <c r="T2180" s="225"/>
      <c r="AT2180" s="226" t="s">
        <v>193</v>
      </c>
      <c r="AU2180" s="226" t="s">
        <v>84</v>
      </c>
      <c r="AV2180" s="14" t="s">
        <v>84</v>
      </c>
      <c r="AW2180" s="14" t="s">
        <v>31</v>
      </c>
      <c r="AX2180" s="14" t="s">
        <v>75</v>
      </c>
      <c r="AY2180" s="226" t="s">
        <v>184</v>
      </c>
    </row>
    <row r="2181" spans="1:65" s="14" customFormat="1" ht="11.25">
      <c r="B2181" s="216"/>
      <c r="C2181" s="217"/>
      <c r="D2181" s="207" t="s">
        <v>193</v>
      </c>
      <c r="E2181" s="218" t="s">
        <v>1</v>
      </c>
      <c r="F2181" s="219" t="s">
        <v>1829</v>
      </c>
      <c r="G2181" s="217"/>
      <c r="H2181" s="220">
        <v>4.4000000000000004</v>
      </c>
      <c r="I2181" s="221"/>
      <c r="J2181" s="217"/>
      <c r="K2181" s="217"/>
      <c r="L2181" s="222"/>
      <c r="M2181" s="223"/>
      <c r="N2181" s="224"/>
      <c r="O2181" s="224"/>
      <c r="P2181" s="224"/>
      <c r="Q2181" s="224"/>
      <c r="R2181" s="224"/>
      <c r="S2181" s="224"/>
      <c r="T2181" s="225"/>
      <c r="AT2181" s="226" t="s">
        <v>193</v>
      </c>
      <c r="AU2181" s="226" t="s">
        <v>84</v>
      </c>
      <c r="AV2181" s="14" t="s">
        <v>84</v>
      </c>
      <c r="AW2181" s="14" t="s">
        <v>31</v>
      </c>
      <c r="AX2181" s="14" t="s">
        <v>75</v>
      </c>
      <c r="AY2181" s="226" t="s">
        <v>184</v>
      </c>
    </row>
    <row r="2182" spans="1:65" s="14" customFormat="1" ht="11.25">
      <c r="B2182" s="216"/>
      <c r="C2182" s="217"/>
      <c r="D2182" s="207" t="s">
        <v>193</v>
      </c>
      <c r="E2182" s="218" t="s">
        <v>1</v>
      </c>
      <c r="F2182" s="219" t="s">
        <v>1830</v>
      </c>
      <c r="G2182" s="217"/>
      <c r="H2182" s="220">
        <v>6.9</v>
      </c>
      <c r="I2182" s="221"/>
      <c r="J2182" s="217"/>
      <c r="K2182" s="217"/>
      <c r="L2182" s="222"/>
      <c r="M2182" s="223"/>
      <c r="N2182" s="224"/>
      <c r="O2182" s="224"/>
      <c r="P2182" s="224"/>
      <c r="Q2182" s="224"/>
      <c r="R2182" s="224"/>
      <c r="S2182" s="224"/>
      <c r="T2182" s="225"/>
      <c r="AT2182" s="226" t="s">
        <v>193</v>
      </c>
      <c r="AU2182" s="226" t="s">
        <v>84</v>
      </c>
      <c r="AV2182" s="14" t="s">
        <v>84</v>
      </c>
      <c r="AW2182" s="14" t="s">
        <v>31</v>
      </c>
      <c r="AX2182" s="14" t="s">
        <v>75</v>
      </c>
      <c r="AY2182" s="226" t="s">
        <v>184</v>
      </c>
    </row>
    <row r="2183" spans="1:65" s="14" customFormat="1" ht="11.25">
      <c r="B2183" s="216"/>
      <c r="C2183" s="217"/>
      <c r="D2183" s="207" t="s">
        <v>193</v>
      </c>
      <c r="E2183" s="218" t="s">
        <v>1</v>
      </c>
      <c r="F2183" s="219" t="s">
        <v>1831</v>
      </c>
      <c r="G2183" s="217"/>
      <c r="H2183" s="220">
        <v>4.5999999999999996</v>
      </c>
      <c r="I2183" s="221"/>
      <c r="J2183" s="217"/>
      <c r="K2183" s="217"/>
      <c r="L2183" s="222"/>
      <c r="M2183" s="223"/>
      <c r="N2183" s="224"/>
      <c r="O2183" s="224"/>
      <c r="P2183" s="224"/>
      <c r="Q2183" s="224"/>
      <c r="R2183" s="224"/>
      <c r="S2183" s="224"/>
      <c r="T2183" s="225"/>
      <c r="AT2183" s="226" t="s">
        <v>193</v>
      </c>
      <c r="AU2183" s="226" t="s">
        <v>84</v>
      </c>
      <c r="AV2183" s="14" t="s">
        <v>84</v>
      </c>
      <c r="AW2183" s="14" t="s">
        <v>31</v>
      </c>
      <c r="AX2183" s="14" t="s">
        <v>75</v>
      </c>
      <c r="AY2183" s="226" t="s">
        <v>184</v>
      </c>
    </row>
    <row r="2184" spans="1:65" s="14" customFormat="1" ht="11.25">
      <c r="B2184" s="216"/>
      <c r="C2184" s="217"/>
      <c r="D2184" s="207" t="s">
        <v>193</v>
      </c>
      <c r="E2184" s="218" t="s">
        <v>1</v>
      </c>
      <c r="F2184" s="219" t="s">
        <v>1832</v>
      </c>
      <c r="G2184" s="217"/>
      <c r="H2184" s="220">
        <v>6.1</v>
      </c>
      <c r="I2184" s="221"/>
      <c r="J2184" s="217"/>
      <c r="K2184" s="217"/>
      <c r="L2184" s="222"/>
      <c r="M2184" s="223"/>
      <c r="N2184" s="224"/>
      <c r="O2184" s="224"/>
      <c r="P2184" s="224"/>
      <c r="Q2184" s="224"/>
      <c r="R2184" s="224"/>
      <c r="S2184" s="224"/>
      <c r="T2184" s="225"/>
      <c r="AT2184" s="226" t="s">
        <v>193</v>
      </c>
      <c r="AU2184" s="226" t="s">
        <v>84</v>
      </c>
      <c r="AV2184" s="14" t="s">
        <v>84</v>
      </c>
      <c r="AW2184" s="14" t="s">
        <v>31</v>
      </c>
      <c r="AX2184" s="14" t="s">
        <v>75</v>
      </c>
      <c r="AY2184" s="226" t="s">
        <v>184</v>
      </c>
    </row>
    <row r="2185" spans="1:65" s="14" customFormat="1" ht="11.25">
      <c r="B2185" s="216"/>
      <c r="C2185" s="217"/>
      <c r="D2185" s="207" t="s">
        <v>193</v>
      </c>
      <c r="E2185" s="218" t="s">
        <v>1</v>
      </c>
      <c r="F2185" s="219" t="s">
        <v>1833</v>
      </c>
      <c r="G2185" s="217"/>
      <c r="H2185" s="220">
        <v>7.4</v>
      </c>
      <c r="I2185" s="221"/>
      <c r="J2185" s="217"/>
      <c r="K2185" s="217"/>
      <c r="L2185" s="222"/>
      <c r="M2185" s="223"/>
      <c r="N2185" s="224"/>
      <c r="O2185" s="224"/>
      <c r="P2185" s="224"/>
      <c r="Q2185" s="224"/>
      <c r="R2185" s="224"/>
      <c r="S2185" s="224"/>
      <c r="T2185" s="225"/>
      <c r="AT2185" s="226" t="s">
        <v>193</v>
      </c>
      <c r="AU2185" s="226" t="s">
        <v>84</v>
      </c>
      <c r="AV2185" s="14" t="s">
        <v>84</v>
      </c>
      <c r="AW2185" s="14" t="s">
        <v>31</v>
      </c>
      <c r="AX2185" s="14" t="s">
        <v>75</v>
      </c>
      <c r="AY2185" s="226" t="s">
        <v>184</v>
      </c>
    </row>
    <row r="2186" spans="1:65" s="14" customFormat="1" ht="11.25">
      <c r="B2186" s="216"/>
      <c r="C2186" s="217"/>
      <c r="D2186" s="207" t="s">
        <v>193</v>
      </c>
      <c r="E2186" s="218" t="s">
        <v>1</v>
      </c>
      <c r="F2186" s="219" t="s">
        <v>1907</v>
      </c>
      <c r="G2186" s="217"/>
      <c r="H2186" s="220">
        <v>7.4</v>
      </c>
      <c r="I2186" s="221"/>
      <c r="J2186" s="217"/>
      <c r="K2186" s="217"/>
      <c r="L2186" s="222"/>
      <c r="M2186" s="223"/>
      <c r="N2186" s="224"/>
      <c r="O2186" s="224"/>
      <c r="P2186" s="224"/>
      <c r="Q2186" s="224"/>
      <c r="R2186" s="224"/>
      <c r="S2186" s="224"/>
      <c r="T2186" s="225"/>
      <c r="AT2186" s="226" t="s">
        <v>193</v>
      </c>
      <c r="AU2186" s="226" t="s">
        <v>84</v>
      </c>
      <c r="AV2186" s="14" t="s">
        <v>84</v>
      </c>
      <c r="AW2186" s="14" t="s">
        <v>31</v>
      </c>
      <c r="AX2186" s="14" t="s">
        <v>75</v>
      </c>
      <c r="AY2186" s="226" t="s">
        <v>184</v>
      </c>
    </row>
    <row r="2187" spans="1:65" s="14" customFormat="1" ht="11.25">
      <c r="B2187" s="216"/>
      <c r="C2187" s="217"/>
      <c r="D2187" s="207" t="s">
        <v>193</v>
      </c>
      <c r="E2187" s="217"/>
      <c r="F2187" s="219" t="s">
        <v>1908</v>
      </c>
      <c r="G2187" s="217"/>
      <c r="H2187" s="220">
        <v>431.48</v>
      </c>
      <c r="I2187" s="221"/>
      <c r="J2187" s="217"/>
      <c r="K2187" s="217"/>
      <c r="L2187" s="222"/>
      <c r="M2187" s="223"/>
      <c r="N2187" s="224"/>
      <c r="O2187" s="224"/>
      <c r="P2187" s="224"/>
      <c r="Q2187" s="224"/>
      <c r="R2187" s="224"/>
      <c r="S2187" s="224"/>
      <c r="T2187" s="225"/>
      <c r="AT2187" s="226" t="s">
        <v>193</v>
      </c>
      <c r="AU2187" s="226" t="s">
        <v>84</v>
      </c>
      <c r="AV2187" s="14" t="s">
        <v>84</v>
      </c>
      <c r="AW2187" s="14" t="s">
        <v>4</v>
      </c>
      <c r="AX2187" s="14" t="s">
        <v>82</v>
      </c>
      <c r="AY2187" s="226" t="s">
        <v>184</v>
      </c>
    </row>
    <row r="2188" spans="1:65" s="2" customFormat="1" ht="16.5" customHeight="1">
      <c r="A2188" s="34"/>
      <c r="B2188" s="35"/>
      <c r="C2188" s="192" t="s">
        <v>1909</v>
      </c>
      <c r="D2188" s="192" t="s">
        <v>187</v>
      </c>
      <c r="E2188" s="193" t="s">
        <v>1910</v>
      </c>
      <c r="F2188" s="194" t="s">
        <v>1911</v>
      </c>
      <c r="G2188" s="195" t="s">
        <v>327</v>
      </c>
      <c r="H2188" s="196">
        <v>383.8</v>
      </c>
      <c r="I2188" s="197"/>
      <c r="J2188" s="198">
        <f>ROUND(I2188*H2188,2)</f>
        <v>0</v>
      </c>
      <c r="K2188" s="194" t="s">
        <v>190</v>
      </c>
      <c r="L2188" s="39"/>
      <c r="M2188" s="199" t="s">
        <v>1</v>
      </c>
      <c r="N2188" s="200" t="s">
        <v>40</v>
      </c>
      <c r="O2188" s="71"/>
      <c r="P2188" s="201">
        <f>O2188*H2188</f>
        <v>0</v>
      </c>
      <c r="Q2188" s="201">
        <v>1E-4</v>
      </c>
      <c r="R2188" s="201">
        <f>Q2188*H2188</f>
        <v>3.8380000000000004E-2</v>
      </c>
      <c r="S2188" s="201">
        <v>0</v>
      </c>
      <c r="T2188" s="202">
        <f>S2188*H2188</f>
        <v>0</v>
      </c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R2188" s="203" t="s">
        <v>382</v>
      </c>
      <c r="AT2188" s="203" t="s">
        <v>187</v>
      </c>
      <c r="AU2188" s="203" t="s">
        <v>84</v>
      </c>
      <c r="AY2188" s="17" t="s">
        <v>184</v>
      </c>
      <c r="BE2188" s="204">
        <f>IF(N2188="základní",J2188,0)</f>
        <v>0</v>
      </c>
      <c r="BF2188" s="204">
        <f>IF(N2188="snížená",J2188,0)</f>
        <v>0</v>
      </c>
      <c r="BG2188" s="204">
        <f>IF(N2188="zákl. přenesená",J2188,0)</f>
        <v>0</v>
      </c>
      <c r="BH2188" s="204">
        <f>IF(N2188="sníž. přenesená",J2188,0)</f>
        <v>0</v>
      </c>
      <c r="BI2188" s="204">
        <f>IF(N2188="nulová",J2188,0)</f>
        <v>0</v>
      </c>
      <c r="BJ2188" s="17" t="s">
        <v>82</v>
      </c>
      <c r="BK2188" s="204">
        <f>ROUND(I2188*H2188,2)</f>
        <v>0</v>
      </c>
      <c r="BL2188" s="17" t="s">
        <v>382</v>
      </c>
      <c r="BM2188" s="203" t="s">
        <v>1912</v>
      </c>
    </row>
    <row r="2189" spans="1:65" s="13" customFormat="1" ht="22.5">
      <c r="B2189" s="205"/>
      <c r="C2189" s="206"/>
      <c r="D2189" s="207" t="s">
        <v>193</v>
      </c>
      <c r="E2189" s="208" t="s">
        <v>1</v>
      </c>
      <c r="F2189" s="209" t="s">
        <v>194</v>
      </c>
      <c r="G2189" s="206"/>
      <c r="H2189" s="208" t="s">
        <v>1</v>
      </c>
      <c r="I2189" s="210"/>
      <c r="J2189" s="206"/>
      <c r="K2189" s="206"/>
      <c r="L2189" s="211"/>
      <c r="M2189" s="212"/>
      <c r="N2189" s="213"/>
      <c r="O2189" s="213"/>
      <c r="P2189" s="213"/>
      <c r="Q2189" s="213"/>
      <c r="R2189" s="213"/>
      <c r="S2189" s="213"/>
      <c r="T2189" s="214"/>
      <c r="AT2189" s="215" t="s">
        <v>193</v>
      </c>
      <c r="AU2189" s="215" t="s">
        <v>84</v>
      </c>
      <c r="AV2189" s="13" t="s">
        <v>82</v>
      </c>
      <c r="AW2189" s="13" t="s">
        <v>31</v>
      </c>
      <c r="AX2189" s="13" t="s">
        <v>75</v>
      </c>
      <c r="AY2189" s="215" t="s">
        <v>184</v>
      </c>
    </row>
    <row r="2190" spans="1:65" s="13" customFormat="1" ht="11.25">
      <c r="B2190" s="205"/>
      <c r="C2190" s="206"/>
      <c r="D2190" s="207" t="s">
        <v>193</v>
      </c>
      <c r="E2190" s="208" t="s">
        <v>1</v>
      </c>
      <c r="F2190" s="209" t="s">
        <v>195</v>
      </c>
      <c r="G2190" s="206"/>
      <c r="H2190" s="208" t="s">
        <v>1</v>
      </c>
      <c r="I2190" s="210"/>
      <c r="J2190" s="206"/>
      <c r="K2190" s="206"/>
      <c r="L2190" s="211"/>
      <c r="M2190" s="212"/>
      <c r="N2190" s="213"/>
      <c r="O2190" s="213"/>
      <c r="P2190" s="213"/>
      <c r="Q2190" s="213"/>
      <c r="R2190" s="213"/>
      <c r="S2190" s="213"/>
      <c r="T2190" s="214"/>
      <c r="AT2190" s="215" t="s">
        <v>193</v>
      </c>
      <c r="AU2190" s="215" t="s">
        <v>84</v>
      </c>
      <c r="AV2190" s="13" t="s">
        <v>82</v>
      </c>
      <c r="AW2190" s="13" t="s">
        <v>31</v>
      </c>
      <c r="AX2190" s="13" t="s">
        <v>75</v>
      </c>
      <c r="AY2190" s="215" t="s">
        <v>184</v>
      </c>
    </row>
    <row r="2191" spans="1:65" s="13" customFormat="1" ht="11.25">
      <c r="B2191" s="205"/>
      <c r="C2191" s="206"/>
      <c r="D2191" s="207" t="s">
        <v>193</v>
      </c>
      <c r="E2191" s="208" t="s">
        <v>1</v>
      </c>
      <c r="F2191" s="209" t="s">
        <v>1038</v>
      </c>
      <c r="G2191" s="206"/>
      <c r="H2191" s="208" t="s">
        <v>1</v>
      </c>
      <c r="I2191" s="210"/>
      <c r="J2191" s="206"/>
      <c r="K2191" s="206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193</v>
      </c>
      <c r="AU2191" s="215" t="s">
        <v>84</v>
      </c>
      <c r="AV2191" s="13" t="s">
        <v>82</v>
      </c>
      <c r="AW2191" s="13" t="s">
        <v>31</v>
      </c>
      <c r="AX2191" s="13" t="s">
        <v>75</v>
      </c>
      <c r="AY2191" s="215" t="s">
        <v>184</v>
      </c>
    </row>
    <row r="2192" spans="1:65" s="14" customFormat="1" ht="11.25">
      <c r="B2192" s="216"/>
      <c r="C2192" s="217"/>
      <c r="D2192" s="207" t="s">
        <v>193</v>
      </c>
      <c r="E2192" s="218" t="s">
        <v>1</v>
      </c>
      <c r="F2192" s="219" t="s">
        <v>1913</v>
      </c>
      <c r="G2192" s="217"/>
      <c r="H2192" s="220">
        <v>14</v>
      </c>
      <c r="I2192" s="221"/>
      <c r="J2192" s="217"/>
      <c r="K2192" s="217"/>
      <c r="L2192" s="222"/>
      <c r="M2192" s="223"/>
      <c r="N2192" s="224"/>
      <c r="O2192" s="224"/>
      <c r="P2192" s="224"/>
      <c r="Q2192" s="224"/>
      <c r="R2192" s="224"/>
      <c r="S2192" s="224"/>
      <c r="T2192" s="225"/>
      <c r="AT2192" s="226" t="s">
        <v>193</v>
      </c>
      <c r="AU2192" s="226" t="s">
        <v>84</v>
      </c>
      <c r="AV2192" s="14" t="s">
        <v>84</v>
      </c>
      <c r="AW2192" s="14" t="s">
        <v>31</v>
      </c>
      <c r="AX2192" s="14" t="s">
        <v>75</v>
      </c>
      <c r="AY2192" s="226" t="s">
        <v>184</v>
      </c>
    </row>
    <row r="2193" spans="2:51" s="14" customFormat="1" ht="11.25">
      <c r="B2193" s="216"/>
      <c r="C2193" s="217"/>
      <c r="D2193" s="207" t="s">
        <v>193</v>
      </c>
      <c r="E2193" s="218" t="s">
        <v>1</v>
      </c>
      <c r="F2193" s="219" t="s">
        <v>1914</v>
      </c>
      <c r="G2193" s="217"/>
      <c r="H2193" s="220">
        <v>11.2</v>
      </c>
      <c r="I2193" s="221"/>
      <c r="J2193" s="217"/>
      <c r="K2193" s="217"/>
      <c r="L2193" s="222"/>
      <c r="M2193" s="223"/>
      <c r="N2193" s="224"/>
      <c r="O2193" s="224"/>
      <c r="P2193" s="224"/>
      <c r="Q2193" s="224"/>
      <c r="R2193" s="224"/>
      <c r="S2193" s="224"/>
      <c r="T2193" s="225"/>
      <c r="AT2193" s="226" t="s">
        <v>193</v>
      </c>
      <c r="AU2193" s="226" t="s">
        <v>84</v>
      </c>
      <c r="AV2193" s="14" t="s">
        <v>84</v>
      </c>
      <c r="AW2193" s="14" t="s">
        <v>31</v>
      </c>
      <c r="AX2193" s="14" t="s">
        <v>75</v>
      </c>
      <c r="AY2193" s="226" t="s">
        <v>184</v>
      </c>
    </row>
    <row r="2194" spans="2:51" s="14" customFormat="1" ht="11.25">
      <c r="B2194" s="216"/>
      <c r="C2194" s="217"/>
      <c r="D2194" s="207" t="s">
        <v>193</v>
      </c>
      <c r="E2194" s="218" t="s">
        <v>1</v>
      </c>
      <c r="F2194" s="219" t="s">
        <v>1915</v>
      </c>
      <c r="G2194" s="217"/>
      <c r="H2194" s="220">
        <v>7.6</v>
      </c>
      <c r="I2194" s="221"/>
      <c r="J2194" s="217"/>
      <c r="K2194" s="217"/>
      <c r="L2194" s="222"/>
      <c r="M2194" s="223"/>
      <c r="N2194" s="224"/>
      <c r="O2194" s="224"/>
      <c r="P2194" s="224"/>
      <c r="Q2194" s="224"/>
      <c r="R2194" s="224"/>
      <c r="S2194" s="224"/>
      <c r="T2194" s="225"/>
      <c r="AT2194" s="226" t="s">
        <v>193</v>
      </c>
      <c r="AU2194" s="226" t="s">
        <v>84</v>
      </c>
      <c r="AV2194" s="14" t="s">
        <v>84</v>
      </c>
      <c r="AW2194" s="14" t="s">
        <v>31</v>
      </c>
      <c r="AX2194" s="14" t="s">
        <v>75</v>
      </c>
      <c r="AY2194" s="226" t="s">
        <v>184</v>
      </c>
    </row>
    <row r="2195" spans="2:51" s="14" customFormat="1" ht="11.25">
      <c r="B2195" s="216"/>
      <c r="C2195" s="217"/>
      <c r="D2195" s="207" t="s">
        <v>193</v>
      </c>
      <c r="E2195" s="218" t="s">
        <v>1</v>
      </c>
      <c r="F2195" s="219" t="s">
        <v>1916</v>
      </c>
      <c r="G2195" s="217"/>
      <c r="H2195" s="220">
        <v>11.2</v>
      </c>
      <c r="I2195" s="221"/>
      <c r="J2195" s="217"/>
      <c r="K2195" s="217"/>
      <c r="L2195" s="222"/>
      <c r="M2195" s="223"/>
      <c r="N2195" s="224"/>
      <c r="O2195" s="224"/>
      <c r="P2195" s="224"/>
      <c r="Q2195" s="224"/>
      <c r="R2195" s="224"/>
      <c r="S2195" s="224"/>
      <c r="T2195" s="225"/>
      <c r="AT2195" s="226" t="s">
        <v>193</v>
      </c>
      <c r="AU2195" s="226" t="s">
        <v>84</v>
      </c>
      <c r="AV2195" s="14" t="s">
        <v>84</v>
      </c>
      <c r="AW2195" s="14" t="s">
        <v>31</v>
      </c>
      <c r="AX2195" s="14" t="s">
        <v>75</v>
      </c>
      <c r="AY2195" s="226" t="s">
        <v>184</v>
      </c>
    </row>
    <row r="2196" spans="2:51" s="14" customFormat="1" ht="11.25">
      <c r="B2196" s="216"/>
      <c r="C2196" s="217"/>
      <c r="D2196" s="207" t="s">
        <v>193</v>
      </c>
      <c r="E2196" s="218" t="s">
        <v>1</v>
      </c>
      <c r="F2196" s="219" t="s">
        <v>1917</v>
      </c>
      <c r="G2196" s="217"/>
      <c r="H2196" s="220">
        <v>11.2</v>
      </c>
      <c r="I2196" s="221"/>
      <c r="J2196" s="217"/>
      <c r="K2196" s="217"/>
      <c r="L2196" s="222"/>
      <c r="M2196" s="223"/>
      <c r="N2196" s="224"/>
      <c r="O2196" s="224"/>
      <c r="P2196" s="224"/>
      <c r="Q2196" s="224"/>
      <c r="R2196" s="224"/>
      <c r="S2196" s="224"/>
      <c r="T2196" s="225"/>
      <c r="AT2196" s="226" t="s">
        <v>193</v>
      </c>
      <c r="AU2196" s="226" t="s">
        <v>84</v>
      </c>
      <c r="AV2196" s="14" t="s">
        <v>84</v>
      </c>
      <c r="AW2196" s="14" t="s">
        <v>31</v>
      </c>
      <c r="AX2196" s="14" t="s">
        <v>75</v>
      </c>
      <c r="AY2196" s="226" t="s">
        <v>184</v>
      </c>
    </row>
    <row r="2197" spans="2:51" s="14" customFormat="1" ht="11.25">
      <c r="B2197" s="216"/>
      <c r="C2197" s="217"/>
      <c r="D2197" s="207" t="s">
        <v>193</v>
      </c>
      <c r="E2197" s="218" t="s">
        <v>1</v>
      </c>
      <c r="F2197" s="219" t="s">
        <v>1918</v>
      </c>
      <c r="G2197" s="217"/>
      <c r="H2197" s="220">
        <v>11.2</v>
      </c>
      <c r="I2197" s="221"/>
      <c r="J2197" s="217"/>
      <c r="K2197" s="217"/>
      <c r="L2197" s="222"/>
      <c r="M2197" s="223"/>
      <c r="N2197" s="224"/>
      <c r="O2197" s="224"/>
      <c r="P2197" s="224"/>
      <c r="Q2197" s="224"/>
      <c r="R2197" s="224"/>
      <c r="S2197" s="224"/>
      <c r="T2197" s="225"/>
      <c r="AT2197" s="226" t="s">
        <v>193</v>
      </c>
      <c r="AU2197" s="226" t="s">
        <v>84</v>
      </c>
      <c r="AV2197" s="14" t="s">
        <v>84</v>
      </c>
      <c r="AW2197" s="14" t="s">
        <v>31</v>
      </c>
      <c r="AX2197" s="14" t="s">
        <v>75</v>
      </c>
      <c r="AY2197" s="226" t="s">
        <v>184</v>
      </c>
    </row>
    <row r="2198" spans="2:51" s="14" customFormat="1" ht="11.25">
      <c r="B2198" s="216"/>
      <c r="C2198" s="217"/>
      <c r="D2198" s="207" t="s">
        <v>193</v>
      </c>
      <c r="E2198" s="218" t="s">
        <v>1</v>
      </c>
      <c r="F2198" s="219" t="s">
        <v>1919</v>
      </c>
      <c r="G2198" s="217"/>
      <c r="H2198" s="220">
        <v>10.4</v>
      </c>
      <c r="I2198" s="221"/>
      <c r="J2198" s="217"/>
      <c r="K2198" s="217"/>
      <c r="L2198" s="222"/>
      <c r="M2198" s="223"/>
      <c r="N2198" s="224"/>
      <c r="O2198" s="224"/>
      <c r="P2198" s="224"/>
      <c r="Q2198" s="224"/>
      <c r="R2198" s="224"/>
      <c r="S2198" s="224"/>
      <c r="T2198" s="225"/>
      <c r="AT2198" s="226" t="s">
        <v>193</v>
      </c>
      <c r="AU2198" s="226" t="s">
        <v>84</v>
      </c>
      <c r="AV2198" s="14" t="s">
        <v>84</v>
      </c>
      <c r="AW2198" s="14" t="s">
        <v>31</v>
      </c>
      <c r="AX2198" s="14" t="s">
        <v>75</v>
      </c>
      <c r="AY2198" s="226" t="s">
        <v>184</v>
      </c>
    </row>
    <row r="2199" spans="2:51" s="14" customFormat="1" ht="11.25">
      <c r="B2199" s="216"/>
      <c r="C2199" s="217"/>
      <c r="D2199" s="207" t="s">
        <v>193</v>
      </c>
      <c r="E2199" s="218" t="s">
        <v>1</v>
      </c>
      <c r="F2199" s="219" t="s">
        <v>1920</v>
      </c>
      <c r="G2199" s="217"/>
      <c r="H2199" s="220">
        <v>10.4</v>
      </c>
      <c r="I2199" s="221"/>
      <c r="J2199" s="217"/>
      <c r="K2199" s="217"/>
      <c r="L2199" s="222"/>
      <c r="M2199" s="223"/>
      <c r="N2199" s="224"/>
      <c r="O2199" s="224"/>
      <c r="P2199" s="224"/>
      <c r="Q2199" s="224"/>
      <c r="R2199" s="224"/>
      <c r="S2199" s="224"/>
      <c r="T2199" s="225"/>
      <c r="AT2199" s="226" t="s">
        <v>193</v>
      </c>
      <c r="AU2199" s="226" t="s">
        <v>84</v>
      </c>
      <c r="AV2199" s="14" t="s">
        <v>84</v>
      </c>
      <c r="AW2199" s="14" t="s">
        <v>31</v>
      </c>
      <c r="AX2199" s="14" t="s">
        <v>75</v>
      </c>
      <c r="AY2199" s="226" t="s">
        <v>184</v>
      </c>
    </row>
    <row r="2200" spans="2:51" s="14" customFormat="1" ht="11.25">
      <c r="B2200" s="216"/>
      <c r="C2200" s="217"/>
      <c r="D2200" s="207" t="s">
        <v>193</v>
      </c>
      <c r="E2200" s="218" t="s">
        <v>1</v>
      </c>
      <c r="F2200" s="219" t="s">
        <v>1921</v>
      </c>
      <c r="G2200" s="217"/>
      <c r="H2200" s="220">
        <v>11.2</v>
      </c>
      <c r="I2200" s="221"/>
      <c r="J2200" s="217"/>
      <c r="K2200" s="217"/>
      <c r="L2200" s="222"/>
      <c r="M2200" s="223"/>
      <c r="N2200" s="224"/>
      <c r="O2200" s="224"/>
      <c r="P2200" s="224"/>
      <c r="Q2200" s="224"/>
      <c r="R2200" s="224"/>
      <c r="S2200" s="224"/>
      <c r="T2200" s="225"/>
      <c r="AT2200" s="226" t="s">
        <v>193</v>
      </c>
      <c r="AU2200" s="226" t="s">
        <v>84</v>
      </c>
      <c r="AV2200" s="14" t="s">
        <v>84</v>
      </c>
      <c r="AW2200" s="14" t="s">
        <v>31</v>
      </c>
      <c r="AX2200" s="14" t="s">
        <v>75</v>
      </c>
      <c r="AY2200" s="226" t="s">
        <v>184</v>
      </c>
    </row>
    <row r="2201" spans="2:51" s="14" customFormat="1" ht="11.25">
      <c r="B2201" s="216"/>
      <c r="C2201" s="217"/>
      <c r="D2201" s="207" t="s">
        <v>193</v>
      </c>
      <c r="E2201" s="218" t="s">
        <v>1</v>
      </c>
      <c r="F2201" s="219" t="s">
        <v>1922</v>
      </c>
      <c r="G2201" s="217"/>
      <c r="H2201" s="220">
        <v>10.4</v>
      </c>
      <c r="I2201" s="221"/>
      <c r="J2201" s="217"/>
      <c r="K2201" s="217"/>
      <c r="L2201" s="222"/>
      <c r="M2201" s="223"/>
      <c r="N2201" s="224"/>
      <c r="O2201" s="224"/>
      <c r="P2201" s="224"/>
      <c r="Q2201" s="224"/>
      <c r="R2201" s="224"/>
      <c r="S2201" s="224"/>
      <c r="T2201" s="225"/>
      <c r="AT2201" s="226" t="s">
        <v>193</v>
      </c>
      <c r="AU2201" s="226" t="s">
        <v>84</v>
      </c>
      <c r="AV2201" s="14" t="s">
        <v>84</v>
      </c>
      <c r="AW2201" s="14" t="s">
        <v>31</v>
      </c>
      <c r="AX2201" s="14" t="s">
        <v>75</v>
      </c>
      <c r="AY2201" s="226" t="s">
        <v>184</v>
      </c>
    </row>
    <row r="2202" spans="2:51" s="14" customFormat="1" ht="11.25">
      <c r="B2202" s="216"/>
      <c r="C2202" s="217"/>
      <c r="D2202" s="207" t="s">
        <v>193</v>
      </c>
      <c r="E2202" s="218" t="s">
        <v>1</v>
      </c>
      <c r="F2202" s="219" t="s">
        <v>1923</v>
      </c>
      <c r="G2202" s="217"/>
      <c r="H2202" s="220">
        <v>10.4</v>
      </c>
      <c r="I2202" s="221"/>
      <c r="J2202" s="217"/>
      <c r="K2202" s="217"/>
      <c r="L2202" s="222"/>
      <c r="M2202" s="223"/>
      <c r="N2202" s="224"/>
      <c r="O2202" s="224"/>
      <c r="P2202" s="224"/>
      <c r="Q2202" s="224"/>
      <c r="R2202" s="224"/>
      <c r="S2202" s="224"/>
      <c r="T2202" s="225"/>
      <c r="AT2202" s="226" t="s">
        <v>193</v>
      </c>
      <c r="AU2202" s="226" t="s">
        <v>84</v>
      </c>
      <c r="AV2202" s="14" t="s">
        <v>84</v>
      </c>
      <c r="AW2202" s="14" t="s">
        <v>31</v>
      </c>
      <c r="AX2202" s="14" t="s">
        <v>75</v>
      </c>
      <c r="AY2202" s="226" t="s">
        <v>184</v>
      </c>
    </row>
    <row r="2203" spans="2:51" s="14" customFormat="1" ht="11.25">
      <c r="B2203" s="216"/>
      <c r="C2203" s="217"/>
      <c r="D2203" s="207" t="s">
        <v>193</v>
      </c>
      <c r="E2203" s="218" t="s">
        <v>1</v>
      </c>
      <c r="F2203" s="219" t="s">
        <v>1924</v>
      </c>
      <c r="G2203" s="217"/>
      <c r="H2203" s="220">
        <v>9.4</v>
      </c>
      <c r="I2203" s="221"/>
      <c r="J2203" s="217"/>
      <c r="K2203" s="217"/>
      <c r="L2203" s="222"/>
      <c r="M2203" s="223"/>
      <c r="N2203" s="224"/>
      <c r="O2203" s="224"/>
      <c r="P2203" s="224"/>
      <c r="Q2203" s="224"/>
      <c r="R2203" s="224"/>
      <c r="S2203" s="224"/>
      <c r="T2203" s="225"/>
      <c r="AT2203" s="226" t="s">
        <v>193</v>
      </c>
      <c r="AU2203" s="226" t="s">
        <v>84</v>
      </c>
      <c r="AV2203" s="14" t="s">
        <v>84</v>
      </c>
      <c r="AW2203" s="14" t="s">
        <v>31</v>
      </c>
      <c r="AX2203" s="14" t="s">
        <v>75</v>
      </c>
      <c r="AY2203" s="226" t="s">
        <v>184</v>
      </c>
    </row>
    <row r="2204" spans="2:51" s="14" customFormat="1" ht="11.25">
      <c r="B2204" s="216"/>
      <c r="C2204" s="217"/>
      <c r="D2204" s="207" t="s">
        <v>193</v>
      </c>
      <c r="E2204" s="218" t="s">
        <v>1</v>
      </c>
      <c r="F2204" s="219" t="s">
        <v>1925</v>
      </c>
      <c r="G2204" s="217"/>
      <c r="H2204" s="220">
        <v>10.4</v>
      </c>
      <c r="I2204" s="221"/>
      <c r="J2204" s="217"/>
      <c r="K2204" s="217"/>
      <c r="L2204" s="222"/>
      <c r="M2204" s="223"/>
      <c r="N2204" s="224"/>
      <c r="O2204" s="224"/>
      <c r="P2204" s="224"/>
      <c r="Q2204" s="224"/>
      <c r="R2204" s="224"/>
      <c r="S2204" s="224"/>
      <c r="T2204" s="225"/>
      <c r="AT2204" s="226" t="s">
        <v>193</v>
      </c>
      <c r="AU2204" s="226" t="s">
        <v>84</v>
      </c>
      <c r="AV2204" s="14" t="s">
        <v>84</v>
      </c>
      <c r="AW2204" s="14" t="s">
        <v>31</v>
      </c>
      <c r="AX2204" s="14" t="s">
        <v>75</v>
      </c>
      <c r="AY2204" s="226" t="s">
        <v>184</v>
      </c>
    </row>
    <row r="2205" spans="2:51" s="14" customFormat="1" ht="11.25">
      <c r="B2205" s="216"/>
      <c r="C2205" s="217"/>
      <c r="D2205" s="207" t="s">
        <v>193</v>
      </c>
      <c r="E2205" s="218" t="s">
        <v>1</v>
      </c>
      <c r="F2205" s="219" t="s">
        <v>1926</v>
      </c>
      <c r="G2205" s="217"/>
      <c r="H2205" s="220">
        <v>10.4</v>
      </c>
      <c r="I2205" s="221"/>
      <c r="J2205" s="217"/>
      <c r="K2205" s="217"/>
      <c r="L2205" s="222"/>
      <c r="M2205" s="223"/>
      <c r="N2205" s="224"/>
      <c r="O2205" s="224"/>
      <c r="P2205" s="224"/>
      <c r="Q2205" s="224"/>
      <c r="R2205" s="224"/>
      <c r="S2205" s="224"/>
      <c r="T2205" s="225"/>
      <c r="AT2205" s="226" t="s">
        <v>193</v>
      </c>
      <c r="AU2205" s="226" t="s">
        <v>84</v>
      </c>
      <c r="AV2205" s="14" t="s">
        <v>84</v>
      </c>
      <c r="AW2205" s="14" t="s">
        <v>31</v>
      </c>
      <c r="AX2205" s="14" t="s">
        <v>75</v>
      </c>
      <c r="AY2205" s="226" t="s">
        <v>184</v>
      </c>
    </row>
    <row r="2206" spans="2:51" s="14" customFormat="1" ht="11.25">
      <c r="B2206" s="216"/>
      <c r="C2206" s="217"/>
      <c r="D2206" s="207" t="s">
        <v>193</v>
      </c>
      <c r="E2206" s="218" t="s">
        <v>1</v>
      </c>
      <c r="F2206" s="219" t="s">
        <v>1927</v>
      </c>
      <c r="G2206" s="217"/>
      <c r="H2206" s="220">
        <v>21</v>
      </c>
      <c r="I2206" s="221"/>
      <c r="J2206" s="217"/>
      <c r="K2206" s="217"/>
      <c r="L2206" s="222"/>
      <c r="M2206" s="223"/>
      <c r="N2206" s="224"/>
      <c r="O2206" s="224"/>
      <c r="P2206" s="224"/>
      <c r="Q2206" s="224"/>
      <c r="R2206" s="224"/>
      <c r="S2206" s="224"/>
      <c r="T2206" s="225"/>
      <c r="AT2206" s="226" t="s">
        <v>193</v>
      </c>
      <c r="AU2206" s="226" t="s">
        <v>84</v>
      </c>
      <c r="AV2206" s="14" t="s">
        <v>84</v>
      </c>
      <c r="AW2206" s="14" t="s">
        <v>31</v>
      </c>
      <c r="AX2206" s="14" t="s">
        <v>75</v>
      </c>
      <c r="AY2206" s="226" t="s">
        <v>184</v>
      </c>
    </row>
    <row r="2207" spans="2:51" s="14" customFormat="1" ht="11.25">
      <c r="B2207" s="216"/>
      <c r="C2207" s="217"/>
      <c r="D2207" s="207" t="s">
        <v>193</v>
      </c>
      <c r="E2207" s="218" t="s">
        <v>1</v>
      </c>
      <c r="F2207" s="219" t="s">
        <v>1928</v>
      </c>
      <c r="G2207" s="217"/>
      <c r="H2207" s="220">
        <v>10.4</v>
      </c>
      <c r="I2207" s="221"/>
      <c r="J2207" s="217"/>
      <c r="K2207" s="217"/>
      <c r="L2207" s="222"/>
      <c r="M2207" s="223"/>
      <c r="N2207" s="224"/>
      <c r="O2207" s="224"/>
      <c r="P2207" s="224"/>
      <c r="Q2207" s="224"/>
      <c r="R2207" s="224"/>
      <c r="S2207" s="224"/>
      <c r="T2207" s="225"/>
      <c r="AT2207" s="226" t="s">
        <v>193</v>
      </c>
      <c r="AU2207" s="226" t="s">
        <v>84</v>
      </c>
      <c r="AV2207" s="14" t="s">
        <v>84</v>
      </c>
      <c r="AW2207" s="14" t="s">
        <v>31</v>
      </c>
      <c r="AX2207" s="14" t="s">
        <v>75</v>
      </c>
      <c r="AY2207" s="226" t="s">
        <v>184</v>
      </c>
    </row>
    <row r="2208" spans="2:51" s="14" customFormat="1" ht="11.25">
      <c r="B2208" s="216"/>
      <c r="C2208" s="217"/>
      <c r="D2208" s="207" t="s">
        <v>193</v>
      </c>
      <c r="E2208" s="218" t="s">
        <v>1</v>
      </c>
      <c r="F2208" s="219" t="s">
        <v>1929</v>
      </c>
      <c r="G2208" s="217"/>
      <c r="H2208" s="220">
        <v>18.2</v>
      </c>
      <c r="I2208" s="221"/>
      <c r="J2208" s="217"/>
      <c r="K2208" s="217"/>
      <c r="L2208" s="222"/>
      <c r="M2208" s="223"/>
      <c r="N2208" s="224"/>
      <c r="O2208" s="224"/>
      <c r="P2208" s="224"/>
      <c r="Q2208" s="224"/>
      <c r="R2208" s="224"/>
      <c r="S2208" s="224"/>
      <c r="T2208" s="225"/>
      <c r="AT2208" s="226" t="s">
        <v>193</v>
      </c>
      <c r="AU2208" s="226" t="s">
        <v>84</v>
      </c>
      <c r="AV2208" s="14" t="s">
        <v>84</v>
      </c>
      <c r="AW2208" s="14" t="s">
        <v>31</v>
      </c>
      <c r="AX2208" s="14" t="s">
        <v>75</v>
      </c>
      <c r="AY2208" s="226" t="s">
        <v>184</v>
      </c>
    </row>
    <row r="2209" spans="2:51" s="14" customFormat="1" ht="11.25">
      <c r="B2209" s="216"/>
      <c r="C2209" s="217"/>
      <c r="D2209" s="207" t="s">
        <v>193</v>
      </c>
      <c r="E2209" s="218" t="s">
        <v>1</v>
      </c>
      <c r="F2209" s="219" t="s">
        <v>1930</v>
      </c>
      <c r="G2209" s="217"/>
      <c r="H2209" s="220">
        <v>13</v>
      </c>
      <c r="I2209" s="221"/>
      <c r="J2209" s="217"/>
      <c r="K2209" s="217"/>
      <c r="L2209" s="222"/>
      <c r="M2209" s="223"/>
      <c r="N2209" s="224"/>
      <c r="O2209" s="224"/>
      <c r="P2209" s="224"/>
      <c r="Q2209" s="224"/>
      <c r="R2209" s="224"/>
      <c r="S2209" s="224"/>
      <c r="T2209" s="225"/>
      <c r="AT2209" s="226" t="s">
        <v>193</v>
      </c>
      <c r="AU2209" s="226" t="s">
        <v>84</v>
      </c>
      <c r="AV2209" s="14" t="s">
        <v>84</v>
      </c>
      <c r="AW2209" s="14" t="s">
        <v>31</v>
      </c>
      <c r="AX2209" s="14" t="s">
        <v>75</v>
      </c>
      <c r="AY2209" s="226" t="s">
        <v>184</v>
      </c>
    </row>
    <row r="2210" spans="2:51" s="14" customFormat="1" ht="11.25">
      <c r="B2210" s="216"/>
      <c r="C2210" s="217"/>
      <c r="D2210" s="207" t="s">
        <v>193</v>
      </c>
      <c r="E2210" s="218" t="s">
        <v>1</v>
      </c>
      <c r="F2210" s="219" t="s">
        <v>1931</v>
      </c>
      <c r="G2210" s="217"/>
      <c r="H2210" s="220">
        <v>18.2</v>
      </c>
      <c r="I2210" s="221"/>
      <c r="J2210" s="217"/>
      <c r="K2210" s="217"/>
      <c r="L2210" s="222"/>
      <c r="M2210" s="223"/>
      <c r="N2210" s="224"/>
      <c r="O2210" s="224"/>
      <c r="P2210" s="224"/>
      <c r="Q2210" s="224"/>
      <c r="R2210" s="224"/>
      <c r="S2210" s="224"/>
      <c r="T2210" s="225"/>
      <c r="AT2210" s="226" t="s">
        <v>193</v>
      </c>
      <c r="AU2210" s="226" t="s">
        <v>84</v>
      </c>
      <c r="AV2210" s="14" t="s">
        <v>84</v>
      </c>
      <c r="AW2210" s="14" t="s">
        <v>31</v>
      </c>
      <c r="AX2210" s="14" t="s">
        <v>75</v>
      </c>
      <c r="AY2210" s="226" t="s">
        <v>184</v>
      </c>
    </row>
    <row r="2211" spans="2:51" s="14" customFormat="1" ht="11.25">
      <c r="B2211" s="216"/>
      <c r="C2211" s="217"/>
      <c r="D2211" s="207" t="s">
        <v>193</v>
      </c>
      <c r="E2211" s="218" t="s">
        <v>1</v>
      </c>
      <c r="F2211" s="219" t="s">
        <v>1932</v>
      </c>
      <c r="G2211" s="217"/>
      <c r="H2211" s="220">
        <v>10.4</v>
      </c>
      <c r="I2211" s="221"/>
      <c r="J2211" s="217"/>
      <c r="K2211" s="217"/>
      <c r="L2211" s="222"/>
      <c r="M2211" s="223"/>
      <c r="N2211" s="224"/>
      <c r="O2211" s="224"/>
      <c r="P2211" s="224"/>
      <c r="Q2211" s="224"/>
      <c r="R2211" s="224"/>
      <c r="S2211" s="224"/>
      <c r="T2211" s="225"/>
      <c r="AT2211" s="226" t="s">
        <v>193</v>
      </c>
      <c r="AU2211" s="226" t="s">
        <v>84</v>
      </c>
      <c r="AV2211" s="14" t="s">
        <v>84</v>
      </c>
      <c r="AW2211" s="14" t="s">
        <v>31</v>
      </c>
      <c r="AX2211" s="14" t="s">
        <v>75</v>
      </c>
      <c r="AY2211" s="226" t="s">
        <v>184</v>
      </c>
    </row>
    <row r="2212" spans="2:51" s="14" customFormat="1" ht="11.25">
      <c r="B2212" s="216"/>
      <c r="C2212" s="217"/>
      <c r="D2212" s="207" t="s">
        <v>193</v>
      </c>
      <c r="E2212" s="218" t="s">
        <v>1</v>
      </c>
      <c r="F2212" s="219" t="s">
        <v>1933</v>
      </c>
      <c r="G2212" s="217"/>
      <c r="H2212" s="220">
        <v>18.2</v>
      </c>
      <c r="I2212" s="221"/>
      <c r="J2212" s="217"/>
      <c r="K2212" s="217"/>
      <c r="L2212" s="222"/>
      <c r="M2212" s="223"/>
      <c r="N2212" s="224"/>
      <c r="O2212" s="224"/>
      <c r="P2212" s="224"/>
      <c r="Q2212" s="224"/>
      <c r="R2212" s="224"/>
      <c r="S2212" s="224"/>
      <c r="T2212" s="225"/>
      <c r="AT2212" s="226" t="s">
        <v>193</v>
      </c>
      <c r="AU2212" s="226" t="s">
        <v>84</v>
      </c>
      <c r="AV2212" s="14" t="s">
        <v>84</v>
      </c>
      <c r="AW2212" s="14" t="s">
        <v>31</v>
      </c>
      <c r="AX2212" s="14" t="s">
        <v>75</v>
      </c>
      <c r="AY2212" s="226" t="s">
        <v>184</v>
      </c>
    </row>
    <row r="2213" spans="2:51" s="14" customFormat="1" ht="11.25">
      <c r="B2213" s="216"/>
      <c r="C2213" s="217"/>
      <c r="D2213" s="207" t="s">
        <v>193</v>
      </c>
      <c r="E2213" s="218" t="s">
        <v>1</v>
      </c>
      <c r="F2213" s="219" t="s">
        <v>1934</v>
      </c>
      <c r="G2213" s="217"/>
      <c r="H2213" s="220">
        <v>10.4</v>
      </c>
      <c r="I2213" s="221"/>
      <c r="J2213" s="217"/>
      <c r="K2213" s="217"/>
      <c r="L2213" s="222"/>
      <c r="M2213" s="223"/>
      <c r="N2213" s="224"/>
      <c r="O2213" s="224"/>
      <c r="P2213" s="224"/>
      <c r="Q2213" s="224"/>
      <c r="R2213" s="224"/>
      <c r="S2213" s="224"/>
      <c r="T2213" s="225"/>
      <c r="AT2213" s="226" t="s">
        <v>193</v>
      </c>
      <c r="AU2213" s="226" t="s">
        <v>84</v>
      </c>
      <c r="AV2213" s="14" t="s">
        <v>84</v>
      </c>
      <c r="AW2213" s="14" t="s">
        <v>31</v>
      </c>
      <c r="AX2213" s="14" t="s">
        <v>75</v>
      </c>
      <c r="AY2213" s="226" t="s">
        <v>184</v>
      </c>
    </row>
    <row r="2214" spans="2:51" s="14" customFormat="1" ht="11.25">
      <c r="B2214" s="216"/>
      <c r="C2214" s="217"/>
      <c r="D2214" s="207" t="s">
        <v>193</v>
      </c>
      <c r="E2214" s="218" t="s">
        <v>1</v>
      </c>
      <c r="F2214" s="219" t="s">
        <v>1935</v>
      </c>
      <c r="G2214" s="217"/>
      <c r="H2214" s="220">
        <v>9.4</v>
      </c>
      <c r="I2214" s="221"/>
      <c r="J2214" s="217"/>
      <c r="K2214" s="217"/>
      <c r="L2214" s="222"/>
      <c r="M2214" s="223"/>
      <c r="N2214" s="224"/>
      <c r="O2214" s="224"/>
      <c r="P2214" s="224"/>
      <c r="Q2214" s="224"/>
      <c r="R2214" s="224"/>
      <c r="S2214" s="224"/>
      <c r="T2214" s="225"/>
      <c r="AT2214" s="226" t="s">
        <v>193</v>
      </c>
      <c r="AU2214" s="226" t="s">
        <v>84</v>
      </c>
      <c r="AV2214" s="14" t="s">
        <v>84</v>
      </c>
      <c r="AW2214" s="14" t="s">
        <v>31</v>
      </c>
      <c r="AX2214" s="14" t="s">
        <v>75</v>
      </c>
      <c r="AY2214" s="226" t="s">
        <v>184</v>
      </c>
    </row>
    <row r="2215" spans="2:51" s="14" customFormat="1" ht="11.25">
      <c r="B2215" s="216"/>
      <c r="C2215" s="217"/>
      <c r="D2215" s="207" t="s">
        <v>193</v>
      </c>
      <c r="E2215" s="218" t="s">
        <v>1</v>
      </c>
      <c r="F2215" s="219" t="s">
        <v>1936</v>
      </c>
      <c r="G2215" s="217"/>
      <c r="H2215" s="220">
        <v>10.4</v>
      </c>
      <c r="I2215" s="221"/>
      <c r="J2215" s="217"/>
      <c r="K2215" s="217"/>
      <c r="L2215" s="222"/>
      <c r="M2215" s="223"/>
      <c r="N2215" s="224"/>
      <c r="O2215" s="224"/>
      <c r="P2215" s="224"/>
      <c r="Q2215" s="224"/>
      <c r="R2215" s="224"/>
      <c r="S2215" s="224"/>
      <c r="T2215" s="225"/>
      <c r="AT2215" s="226" t="s">
        <v>193</v>
      </c>
      <c r="AU2215" s="226" t="s">
        <v>84</v>
      </c>
      <c r="AV2215" s="14" t="s">
        <v>84</v>
      </c>
      <c r="AW2215" s="14" t="s">
        <v>31</v>
      </c>
      <c r="AX2215" s="14" t="s">
        <v>75</v>
      </c>
      <c r="AY2215" s="226" t="s">
        <v>184</v>
      </c>
    </row>
    <row r="2216" spans="2:51" s="14" customFormat="1" ht="11.25">
      <c r="B2216" s="216"/>
      <c r="C2216" s="217"/>
      <c r="D2216" s="207" t="s">
        <v>193</v>
      </c>
      <c r="E2216" s="218" t="s">
        <v>1</v>
      </c>
      <c r="F2216" s="219" t="s">
        <v>1937</v>
      </c>
      <c r="G2216" s="217"/>
      <c r="H2216" s="220">
        <v>10.4</v>
      </c>
      <c r="I2216" s="221"/>
      <c r="J2216" s="217"/>
      <c r="K2216" s="217"/>
      <c r="L2216" s="222"/>
      <c r="M2216" s="223"/>
      <c r="N2216" s="224"/>
      <c r="O2216" s="224"/>
      <c r="P2216" s="224"/>
      <c r="Q2216" s="224"/>
      <c r="R2216" s="224"/>
      <c r="S2216" s="224"/>
      <c r="T2216" s="225"/>
      <c r="AT2216" s="226" t="s">
        <v>193</v>
      </c>
      <c r="AU2216" s="226" t="s">
        <v>84</v>
      </c>
      <c r="AV2216" s="14" t="s">
        <v>84</v>
      </c>
      <c r="AW2216" s="14" t="s">
        <v>31</v>
      </c>
      <c r="AX2216" s="14" t="s">
        <v>75</v>
      </c>
      <c r="AY2216" s="226" t="s">
        <v>184</v>
      </c>
    </row>
    <row r="2217" spans="2:51" s="14" customFormat="1" ht="11.25">
      <c r="B2217" s="216"/>
      <c r="C2217" s="217"/>
      <c r="D2217" s="207" t="s">
        <v>193</v>
      </c>
      <c r="E2217" s="218" t="s">
        <v>1</v>
      </c>
      <c r="F2217" s="219" t="s">
        <v>1938</v>
      </c>
      <c r="G2217" s="217"/>
      <c r="H2217" s="220">
        <v>11.2</v>
      </c>
      <c r="I2217" s="221"/>
      <c r="J2217" s="217"/>
      <c r="K2217" s="217"/>
      <c r="L2217" s="222"/>
      <c r="M2217" s="223"/>
      <c r="N2217" s="224"/>
      <c r="O2217" s="224"/>
      <c r="P2217" s="224"/>
      <c r="Q2217" s="224"/>
      <c r="R2217" s="224"/>
      <c r="S2217" s="224"/>
      <c r="T2217" s="225"/>
      <c r="AT2217" s="226" t="s">
        <v>193</v>
      </c>
      <c r="AU2217" s="226" t="s">
        <v>84</v>
      </c>
      <c r="AV2217" s="14" t="s">
        <v>84</v>
      </c>
      <c r="AW2217" s="14" t="s">
        <v>31</v>
      </c>
      <c r="AX2217" s="14" t="s">
        <v>75</v>
      </c>
      <c r="AY2217" s="226" t="s">
        <v>184</v>
      </c>
    </row>
    <row r="2218" spans="2:51" s="14" customFormat="1" ht="11.25">
      <c r="B2218" s="216"/>
      <c r="C2218" s="217"/>
      <c r="D2218" s="207" t="s">
        <v>193</v>
      </c>
      <c r="E2218" s="218" t="s">
        <v>1</v>
      </c>
      <c r="F2218" s="219" t="s">
        <v>1939</v>
      </c>
      <c r="G2218" s="217"/>
      <c r="H2218" s="220">
        <v>10.4</v>
      </c>
      <c r="I2218" s="221"/>
      <c r="J2218" s="217"/>
      <c r="K2218" s="217"/>
      <c r="L2218" s="222"/>
      <c r="M2218" s="223"/>
      <c r="N2218" s="224"/>
      <c r="O2218" s="224"/>
      <c r="P2218" s="224"/>
      <c r="Q2218" s="224"/>
      <c r="R2218" s="224"/>
      <c r="S2218" s="224"/>
      <c r="T2218" s="225"/>
      <c r="AT2218" s="226" t="s">
        <v>193</v>
      </c>
      <c r="AU2218" s="226" t="s">
        <v>84</v>
      </c>
      <c r="AV2218" s="14" t="s">
        <v>84</v>
      </c>
      <c r="AW2218" s="14" t="s">
        <v>31</v>
      </c>
      <c r="AX2218" s="14" t="s">
        <v>75</v>
      </c>
      <c r="AY2218" s="226" t="s">
        <v>184</v>
      </c>
    </row>
    <row r="2219" spans="2:51" s="14" customFormat="1" ht="11.25">
      <c r="B2219" s="216"/>
      <c r="C2219" s="217"/>
      <c r="D2219" s="207" t="s">
        <v>193</v>
      </c>
      <c r="E2219" s="218" t="s">
        <v>1</v>
      </c>
      <c r="F2219" s="219" t="s">
        <v>1940</v>
      </c>
      <c r="G2219" s="217"/>
      <c r="H2219" s="220">
        <v>10.4</v>
      </c>
      <c r="I2219" s="221"/>
      <c r="J2219" s="217"/>
      <c r="K2219" s="217"/>
      <c r="L2219" s="222"/>
      <c r="M2219" s="223"/>
      <c r="N2219" s="224"/>
      <c r="O2219" s="224"/>
      <c r="P2219" s="224"/>
      <c r="Q2219" s="224"/>
      <c r="R2219" s="224"/>
      <c r="S2219" s="224"/>
      <c r="T2219" s="225"/>
      <c r="AT2219" s="226" t="s">
        <v>193</v>
      </c>
      <c r="AU2219" s="226" t="s">
        <v>84</v>
      </c>
      <c r="AV2219" s="14" t="s">
        <v>84</v>
      </c>
      <c r="AW2219" s="14" t="s">
        <v>31</v>
      </c>
      <c r="AX2219" s="14" t="s">
        <v>75</v>
      </c>
      <c r="AY2219" s="226" t="s">
        <v>184</v>
      </c>
    </row>
    <row r="2220" spans="2:51" s="14" customFormat="1" ht="11.25">
      <c r="B2220" s="216"/>
      <c r="C2220" s="217"/>
      <c r="D2220" s="207" t="s">
        <v>193</v>
      </c>
      <c r="E2220" s="218" t="s">
        <v>1</v>
      </c>
      <c r="F2220" s="219" t="s">
        <v>1941</v>
      </c>
      <c r="G2220" s="217"/>
      <c r="H2220" s="220">
        <v>11.2</v>
      </c>
      <c r="I2220" s="221"/>
      <c r="J2220" s="217"/>
      <c r="K2220" s="217"/>
      <c r="L2220" s="222"/>
      <c r="M2220" s="223"/>
      <c r="N2220" s="224"/>
      <c r="O2220" s="224"/>
      <c r="P2220" s="224"/>
      <c r="Q2220" s="224"/>
      <c r="R2220" s="224"/>
      <c r="S2220" s="224"/>
      <c r="T2220" s="225"/>
      <c r="AT2220" s="226" t="s">
        <v>193</v>
      </c>
      <c r="AU2220" s="226" t="s">
        <v>84</v>
      </c>
      <c r="AV2220" s="14" t="s">
        <v>84</v>
      </c>
      <c r="AW2220" s="14" t="s">
        <v>31</v>
      </c>
      <c r="AX2220" s="14" t="s">
        <v>75</v>
      </c>
      <c r="AY2220" s="226" t="s">
        <v>184</v>
      </c>
    </row>
    <row r="2221" spans="2:51" s="14" customFormat="1" ht="11.25">
      <c r="B2221" s="216"/>
      <c r="C2221" s="217"/>
      <c r="D2221" s="207" t="s">
        <v>193</v>
      </c>
      <c r="E2221" s="218" t="s">
        <v>1</v>
      </c>
      <c r="F2221" s="219" t="s">
        <v>1942</v>
      </c>
      <c r="G2221" s="217"/>
      <c r="H2221" s="220">
        <v>11.2</v>
      </c>
      <c r="I2221" s="221"/>
      <c r="J2221" s="217"/>
      <c r="K2221" s="217"/>
      <c r="L2221" s="222"/>
      <c r="M2221" s="223"/>
      <c r="N2221" s="224"/>
      <c r="O2221" s="224"/>
      <c r="P2221" s="224"/>
      <c r="Q2221" s="224"/>
      <c r="R2221" s="224"/>
      <c r="S2221" s="224"/>
      <c r="T2221" s="225"/>
      <c r="AT2221" s="226" t="s">
        <v>193</v>
      </c>
      <c r="AU2221" s="226" t="s">
        <v>84</v>
      </c>
      <c r="AV2221" s="14" t="s">
        <v>84</v>
      </c>
      <c r="AW2221" s="14" t="s">
        <v>31</v>
      </c>
      <c r="AX2221" s="14" t="s">
        <v>75</v>
      </c>
      <c r="AY2221" s="226" t="s">
        <v>184</v>
      </c>
    </row>
    <row r="2222" spans="2:51" s="14" customFormat="1" ht="11.25">
      <c r="B2222" s="216"/>
      <c r="C2222" s="217"/>
      <c r="D2222" s="207" t="s">
        <v>193</v>
      </c>
      <c r="E2222" s="218" t="s">
        <v>1</v>
      </c>
      <c r="F2222" s="219" t="s">
        <v>1943</v>
      </c>
      <c r="G2222" s="217"/>
      <c r="H2222" s="220">
        <v>11.2</v>
      </c>
      <c r="I2222" s="221"/>
      <c r="J2222" s="217"/>
      <c r="K2222" s="217"/>
      <c r="L2222" s="222"/>
      <c r="M2222" s="223"/>
      <c r="N2222" s="224"/>
      <c r="O2222" s="224"/>
      <c r="P2222" s="224"/>
      <c r="Q2222" s="224"/>
      <c r="R2222" s="224"/>
      <c r="S2222" s="224"/>
      <c r="T2222" s="225"/>
      <c r="AT2222" s="226" t="s">
        <v>193</v>
      </c>
      <c r="AU2222" s="226" t="s">
        <v>84</v>
      </c>
      <c r="AV2222" s="14" t="s">
        <v>84</v>
      </c>
      <c r="AW2222" s="14" t="s">
        <v>31</v>
      </c>
      <c r="AX2222" s="14" t="s">
        <v>75</v>
      </c>
      <c r="AY2222" s="226" t="s">
        <v>184</v>
      </c>
    </row>
    <row r="2223" spans="2:51" s="14" customFormat="1" ht="11.25">
      <c r="B2223" s="216"/>
      <c r="C2223" s="217"/>
      <c r="D2223" s="207" t="s">
        <v>193</v>
      </c>
      <c r="E2223" s="218" t="s">
        <v>1</v>
      </c>
      <c r="F2223" s="219" t="s">
        <v>1944</v>
      </c>
      <c r="G2223" s="217"/>
      <c r="H2223" s="220">
        <v>11.2</v>
      </c>
      <c r="I2223" s="221"/>
      <c r="J2223" s="217"/>
      <c r="K2223" s="217"/>
      <c r="L2223" s="222"/>
      <c r="M2223" s="223"/>
      <c r="N2223" s="224"/>
      <c r="O2223" s="224"/>
      <c r="P2223" s="224"/>
      <c r="Q2223" s="224"/>
      <c r="R2223" s="224"/>
      <c r="S2223" s="224"/>
      <c r="T2223" s="225"/>
      <c r="AT2223" s="226" t="s">
        <v>193</v>
      </c>
      <c r="AU2223" s="226" t="s">
        <v>84</v>
      </c>
      <c r="AV2223" s="14" t="s">
        <v>84</v>
      </c>
      <c r="AW2223" s="14" t="s">
        <v>31</v>
      </c>
      <c r="AX2223" s="14" t="s">
        <v>75</v>
      </c>
      <c r="AY2223" s="226" t="s">
        <v>184</v>
      </c>
    </row>
    <row r="2224" spans="2:51" s="14" customFormat="1" ht="11.25">
      <c r="B2224" s="216"/>
      <c r="C2224" s="217"/>
      <c r="D2224" s="207" t="s">
        <v>193</v>
      </c>
      <c r="E2224" s="218" t="s">
        <v>1</v>
      </c>
      <c r="F2224" s="219" t="s">
        <v>1945</v>
      </c>
      <c r="G2224" s="217"/>
      <c r="H2224" s="220">
        <v>7.6</v>
      </c>
      <c r="I2224" s="221"/>
      <c r="J2224" s="217"/>
      <c r="K2224" s="217"/>
      <c r="L2224" s="222"/>
      <c r="M2224" s="223"/>
      <c r="N2224" s="224"/>
      <c r="O2224" s="224"/>
      <c r="P2224" s="224"/>
      <c r="Q2224" s="224"/>
      <c r="R2224" s="224"/>
      <c r="S2224" s="224"/>
      <c r="T2224" s="225"/>
      <c r="AT2224" s="226" t="s">
        <v>193</v>
      </c>
      <c r="AU2224" s="226" t="s">
        <v>84</v>
      </c>
      <c r="AV2224" s="14" t="s">
        <v>84</v>
      </c>
      <c r="AW2224" s="14" t="s">
        <v>31</v>
      </c>
      <c r="AX2224" s="14" t="s">
        <v>75</v>
      </c>
      <c r="AY2224" s="226" t="s">
        <v>184</v>
      </c>
    </row>
    <row r="2225" spans="1:65" s="2" customFormat="1" ht="24">
      <c r="A2225" s="34"/>
      <c r="B2225" s="35"/>
      <c r="C2225" s="192" t="s">
        <v>1946</v>
      </c>
      <c r="D2225" s="192" t="s">
        <v>187</v>
      </c>
      <c r="E2225" s="193" t="s">
        <v>1947</v>
      </c>
      <c r="F2225" s="194" t="s">
        <v>1948</v>
      </c>
      <c r="G2225" s="195" t="s">
        <v>1062</v>
      </c>
      <c r="H2225" s="237"/>
      <c r="I2225" s="197"/>
      <c r="J2225" s="198">
        <f>ROUND(I2225*H2225,2)</f>
        <v>0</v>
      </c>
      <c r="K2225" s="194" t="s">
        <v>190</v>
      </c>
      <c r="L2225" s="39"/>
      <c r="M2225" s="199" t="s">
        <v>1</v>
      </c>
      <c r="N2225" s="200" t="s">
        <v>40</v>
      </c>
      <c r="O2225" s="71"/>
      <c r="P2225" s="201">
        <f>O2225*H2225</f>
        <v>0</v>
      </c>
      <c r="Q2225" s="201">
        <v>0</v>
      </c>
      <c r="R2225" s="201">
        <f>Q2225*H2225</f>
        <v>0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382</v>
      </c>
      <c r="AT2225" s="203" t="s">
        <v>187</v>
      </c>
      <c r="AU2225" s="203" t="s">
        <v>84</v>
      </c>
      <c r="AY2225" s="17" t="s">
        <v>184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82</v>
      </c>
      <c r="BK2225" s="204">
        <f>ROUND(I2225*H2225,2)</f>
        <v>0</v>
      </c>
      <c r="BL2225" s="17" t="s">
        <v>382</v>
      </c>
      <c r="BM2225" s="203" t="s">
        <v>1949</v>
      </c>
    </row>
    <row r="2226" spans="1:65" s="12" customFormat="1" ht="22.9" customHeight="1">
      <c r="B2226" s="176"/>
      <c r="C2226" s="177"/>
      <c r="D2226" s="178" t="s">
        <v>74</v>
      </c>
      <c r="E2226" s="190" t="s">
        <v>1950</v>
      </c>
      <c r="F2226" s="190" t="s">
        <v>1951</v>
      </c>
      <c r="G2226" s="177"/>
      <c r="H2226" s="177"/>
      <c r="I2226" s="180"/>
      <c r="J2226" s="191">
        <f>BK2226</f>
        <v>0</v>
      </c>
      <c r="K2226" s="177"/>
      <c r="L2226" s="182"/>
      <c r="M2226" s="183"/>
      <c r="N2226" s="184"/>
      <c r="O2226" s="184"/>
      <c r="P2226" s="185">
        <f>SUM(P2227:P2232)</f>
        <v>0</v>
      </c>
      <c r="Q2226" s="184"/>
      <c r="R2226" s="185">
        <f>SUM(R2227:R2232)</f>
        <v>5.5598000000000002E-3</v>
      </c>
      <c r="S2226" s="184"/>
      <c r="T2226" s="186">
        <f>SUM(T2227:T2232)</f>
        <v>0</v>
      </c>
      <c r="AR2226" s="187" t="s">
        <v>84</v>
      </c>
      <c r="AT2226" s="188" t="s">
        <v>74</v>
      </c>
      <c r="AU2226" s="188" t="s">
        <v>82</v>
      </c>
      <c r="AY2226" s="187" t="s">
        <v>184</v>
      </c>
      <c r="BK2226" s="189">
        <f>SUM(BK2227:BK2232)</f>
        <v>0</v>
      </c>
    </row>
    <row r="2227" spans="1:65" s="2" customFormat="1" ht="24">
      <c r="A2227" s="34"/>
      <c r="B2227" s="35"/>
      <c r="C2227" s="192" t="s">
        <v>1952</v>
      </c>
      <c r="D2227" s="192" t="s">
        <v>187</v>
      </c>
      <c r="E2227" s="193" t="s">
        <v>1953</v>
      </c>
      <c r="F2227" s="194" t="s">
        <v>1954</v>
      </c>
      <c r="G2227" s="195" t="s">
        <v>122</v>
      </c>
      <c r="H2227" s="196">
        <v>55.597999999999999</v>
      </c>
      <c r="I2227" s="197"/>
      <c r="J2227" s="198">
        <f>ROUND(I2227*H2227,2)</f>
        <v>0</v>
      </c>
      <c r="K2227" s="194" t="s">
        <v>649</v>
      </c>
      <c r="L2227" s="39"/>
      <c r="M2227" s="199" t="s">
        <v>1</v>
      </c>
      <c r="N2227" s="200" t="s">
        <v>40</v>
      </c>
      <c r="O2227" s="71"/>
      <c r="P2227" s="201">
        <f>O2227*H2227</f>
        <v>0</v>
      </c>
      <c r="Q2227" s="201">
        <v>1E-4</v>
      </c>
      <c r="R2227" s="201">
        <f>Q2227*H2227</f>
        <v>5.5598000000000002E-3</v>
      </c>
      <c r="S2227" s="201">
        <v>0</v>
      </c>
      <c r="T2227" s="202">
        <f>S2227*H2227</f>
        <v>0</v>
      </c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R2227" s="203" t="s">
        <v>382</v>
      </c>
      <c r="AT2227" s="203" t="s">
        <v>187</v>
      </c>
      <c r="AU2227" s="203" t="s">
        <v>84</v>
      </c>
      <c r="AY2227" s="17" t="s">
        <v>184</v>
      </c>
      <c r="BE2227" s="204">
        <f>IF(N2227="základní",J2227,0)</f>
        <v>0</v>
      </c>
      <c r="BF2227" s="204">
        <f>IF(N2227="snížená",J2227,0)</f>
        <v>0</v>
      </c>
      <c r="BG2227" s="204">
        <f>IF(N2227="zákl. přenesená",J2227,0)</f>
        <v>0</v>
      </c>
      <c r="BH2227" s="204">
        <f>IF(N2227="sníž. přenesená",J2227,0)</f>
        <v>0</v>
      </c>
      <c r="BI2227" s="204">
        <f>IF(N2227="nulová",J2227,0)</f>
        <v>0</v>
      </c>
      <c r="BJ2227" s="17" t="s">
        <v>82</v>
      </c>
      <c r="BK2227" s="204">
        <f>ROUND(I2227*H2227,2)</f>
        <v>0</v>
      </c>
      <c r="BL2227" s="17" t="s">
        <v>382</v>
      </c>
      <c r="BM2227" s="203" t="s">
        <v>1955</v>
      </c>
    </row>
    <row r="2228" spans="1:65" s="13" customFormat="1" ht="22.5">
      <c r="B2228" s="205"/>
      <c r="C2228" s="206"/>
      <c r="D2228" s="207" t="s">
        <v>193</v>
      </c>
      <c r="E2228" s="208" t="s">
        <v>1</v>
      </c>
      <c r="F2228" s="209" t="s">
        <v>1956</v>
      </c>
      <c r="G2228" s="206"/>
      <c r="H2228" s="208" t="s">
        <v>1</v>
      </c>
      <c r="I2228" s="210"/>
      <c r="J2228" s="206"/>
      <c r="K2228" s="206"/>
      <c r="L2228" s="211"/>
      <c r="M2228" s="212"/>
      <c r="N2228" s="213"/>
      <c r="O2228" s="213"/>
      <c r="P2228" s="213"/>
      <c r="Q2228" s="213"/>
      <c r="R2228" s="213"/>
      <c r="S2228" s="213"/>
      <c r="T2228" s="214"/>
      <c r="AT2228" s="215" t="s">
        <v>193</v>
      </c>
      <c r="AU2228" s="215" t="s">
        <v>84</v>
      </c>
      <c r="AV2228" s="13" t="s">
        <v>82</v>
      </c>
      <c r="AW2228" s="13" t="s">
        <v>31</v>
      </c>
      <c r="AX2228" s="13" t="s">
        <v>75</v>
      </c>
      <c r="AY2228" s="215" t="s">
        <v>184</v>
      </c>
    </row>
    <row r="2229" spans="1:65" s="13" customFormat="1" ht="11.25">
      <c r="B2229" s="205"/>
      <c r="C2229" s="206"/>
      <c r="D2229" s="207" t="s">
        <v>193</v>
      </c>
      <c r="E2229" s="208" t="s">
        <v>1</v>
      </c>
      <c r="F2229" s="209" t="s">
        <v>1197</v>
      </c>
      <c r="G2229" s="206"/>
      <c r="H2229" s="208" t="s">
        <v>1</v>
      </c>
      <c r="I2229" s="210"/>
      <c r="J2229" s="206"/>
      <c r="K2229" s="206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193</v>
      </c>
      <c r="AU2229" s="215" t="s">
        <v>84</v>
      </c>
      <c r="AV2229" s="13" t="s">
        <v>82</v>
      </c>
      <c r="AW2229" s="13" t="s">
        <v>31</v>
      </c>
      <c r="AX2229" s="13" t="s">
        <v>75</v>
      </c>
      <c r="AY2229" s="215" t="s">
        <v>184</v>
      </c>
    </row>
    <row r="2230" spans="1:65" s="13" customFormat="1" ht="11.25">
      <c r="B2230" s="205"/>
      <c r="C2230" s="206"/>
      <c r="D2230" s="207" t="s">
        <v>193</v>
      </c>
      <c r="E2230" s="208" t="s">
        <v>1</v>
      </c>
      <c r="F2230" s="209" t="s">
        <v>195</v>
      </c>
      <c r="G2230" s="206"/>
      <c r="H2230" s="208" t="s">
        <v>1</v>
      </c>
      <c r="I2230" s="210"/>
      <c r="J2230" s="206"/>
      <c r="K2230" s="206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193</v>
      </c>
      <c r="AU2230" s="215" t="s">
        <v>84</v>
      </c>
      <c r="AV2230" s="13" t="s">
        <v>82</v>
      </c>
      <c r="AW2230" s="13" t="s">
        <v>31</v>
      </c>
      <c r="AX2230" s="13" t="s">
        <v>75</v>
      </c>
      <c r="AY2230" s="215" t="s">
        <v>184</v>
      </c>
    </row>
    <row r="2231" spans="1:65" s="13" customFormat="1" ht="11.25">
      <c r="B2231" s="205"/>
      <c r="C2231" s="206"/>
      <c r="D2231" s="207" t="s">
        <v>193</v>
      </c>
      <c r="E2231" s="208" t="s">
        <v>1</v>
      </c>
      <c r="F2231" s="209" t="s">
        <v>1957</v>
      </c>
      <c r="G2231" s="206"/>
      <c r="H2231" s="208" t="s">
        <v>1</v>
      </c>
      <c r="I2231" s="210"/>
      <c r="J2231" s="206"/>
      <c r="K2231" s="206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193</v>
      </c>
      <c r="AU2231" s="215" t="s">
        <v>84</v>
      </c>
      <c r="AV2231" s="13" t="s">
        <v>82</v>
      </c>
      <c r="AW2231" s="13" t="s">
        <v>31</v>
      </c>
      <c r="AX2231" s="13" t="s">
        <v>75</v>
      </c>
      <c r="AY2231" s="215" t="s">
        <v>184</v>
      </c>
    </row>
    <row r="2232" spans="1:65" s="14" customFormat="1" ht="11.25">
      <c r="B2232" s="216"/>
      <c r="C2232" s="217"/>
      <c r="D2232" s="207" t="s">
        <v>193</v>
      </c>
      <c r="E2232" s="218" t="s">
        <v>1</v>
      </c>
      <c r="F2232" s="219" t="s">
        <v>1958</v>
      </c>
      <c r="G2232" s="217"/>
      <c r="H2232" s="220">
        <v>55.597999999999999</v>
      </c>
      <c r="I2232" s="221"/>
      <c r="J2232" s="217"/>
      <c r="K2232" s="217"/>
      <c r="L2232" s="222"/>
      <c r="M2232" s="223"/>
      <c r="N2232" s="224"/>
      <c r="O2232" s="224"/>
      <c r="P2232" s="224"/>
      <c r="Q2232" s="224"/>
      <c r="R2232" s="224"/>
      <c r="S2232" s="224"/>
      <c r="T2232" s="225"/>
      <c r="AT2232" s="226" t="s">
        <v>193</v>
      </c>
      <c r="AU2232" s="226" t="s">
        <v>84</v>
      </c>
      <c r="AV2232" s="14" t="s">
        <v>84</v>
      </c>
      <c r="AW2232" s="14" t="s">
        <v>31</v>
      </c>
      <c r="AX2232" s="14" t="s">
        <v>75</v>
      </c>
      <c r="AY2232" s="226" t="s">
        <v>184</v>
      </c>
    </row>
    <row r="2233" spans="1:65" s="12" customFormat="1" ht="22.9" customHeight="1">
      <c r="B2233" s="176"/>
      <c r="C2233" s="177"/>
      <c r="D2233" s="178" t="s">
        <v>74</v>
      </c>
      <c r="E2233" s="190" t="s">
        <v>1959</v>
      </c>
      <c r="F2233" s="190" t="s">
        <v>1960</v>
      </c>
      <c r="G2233" s="177"/>
      <c r="H2233" s="177"/>
      <c r="I2233" s="180"/>
      <c r="J2233" s="191">
        <f>BK2233</f>
        <v>0</v>
      </c>
      <c r="K2233" s="177"/>
      <c r="L2233" s="182"/>
      <c r="M2233" s="183"/>
      <c r="N2233" s="184"/>
      <c r="O2233" s="184"/>
      <c r="P2233" s="185">
        <f>SUM(P2234:P2361)</f>
        <v>0</v>
      </c>
      <c r="Q2233" s="184"/>
      <c r="R2233" s="185">
        <f>SUM(R2234:R2361)</f>
        <v>0.15873179999999998</v>
      </c>
      <c r="S2233" s="184"/>
      <c r="T2233" s="186">
        <f>SUM(T2234:T2361)</f>
        <v>0</v>
      </c>
      <c r="AR2233" s="187" t="s">
        <v>84</v>
      </c>
      <c r="AT2233" s="188" t="s">
        <v>74</v>
      </c>
      <c r="AU2233" s="188" t="s">
        <v>82</v>
      </c>
      <c r="AY2233" s="187" t="s">
        <v>184</v>
      </c>
      <c r="BK2233" s="189">
        <f>SUM(BK2234:BK2361)</f>
        <v>0</v>
      </c>
    </row>
    <row r="2234" spans="1:65" s="2" customFormat="1" ht="24">
      <c r="A2234" s="34"/>
      <c r="B2234" s="35"/>
      <c r="C2234" s="192" t="s">
        <v>1961</v>
      </c>
      <c r="D2234" s="192" t="s">
        <v>187</v>
      </c>
      <c r="E2234" s="193" t="s">
        <v>1962</v>
      </c>
      <c r="F2234" s="194" t="s">
        <v>1963</v>
      </c>
      <c r="G2234" s="195" t="s">
        <v>327</v>
      </c>
      <c r="H2234" s="196">
        <v>360.28</v>
      </c>
      <c r="I2234" s="197"/>
      <c r="J2234" s="198">
        <f>ROUND(I2234*H2234,2)</f>
        <v>0</v>
      </c>
      <c r="K2234" s="194" t="s">
        <v>190</v>
      </c>
      <c r="L2234" s="39"/>
      <c r="M2234" s="199" t="s">
        <v>1</v>
      </c>
      <c r="N2234" s="200" t="s">
        <v>40</v>
      </c>
      <c r="O2234" s="71"/>
      <c r="P2234" s="201">
        <f>O2234*H2234</f>
        <v>0</v>
      </c>
      <c r="Q2234" s="201">
        <v>0</v>
      </c>
      <c r="R2234" s="201">
        <f>Q2234*H2234</f>
        <v>0</v>
      </c>
      <c r="S2234" s="201">
        <v>0</v>
      </c>
      <c r="T2234" s="202">
        <f>S2234*H2234</f>
        <v>0</v>
      </c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R2234" s="203" t="s">
        <v>382</v>
      </c>
      <c r="AT2234" s="203" t="s">
        <v>187</v>
      </c>
      <c r="AU2234" s="203" t="s">
        <v>84</v>
      </c>
      <c r="AY2234" s="17" t="s">
        <v>184</v>
      </c>
      <c r="BE2234" s="204">
        <f>IF(N2234="základní",J2234,0)</f>
        <v>0</v>
      </c>
      <c r="BF2234" s="204">
        <f>IF(N2234="snížená",J2234,0)</f>
        <v>0</v>
      </c>
      <c r="BG2234" s="204">
        <f>IF(N2234="zákl. přenesená",J2234,0)</f>
        <v>0</v>
      </c>
      <c r="BH2234" s="204">
        <f>IF(N2234="sníž. přenesená",J2234,0)</f>
        <v>0</v>
      </c>
      <c r="BI2234" s="204">
        <f>IF(N2234="nulová",J2234,0)</f>
        <v>0</v>
      </c>
      <c r="BJ2234" s="17" t="s">
        <v>82</v>
      </c>
      <c r="BK2234" s="204">
        <f>ROUND(I2234*H2234,2)</f>
        <v>0</v>
      </c>
      <c r="BL2234" s="17" t="s">
        <v>382</v>
      </c>
      <c r="BM2234" s="203" t="s">
        <v>1964</v>
      </c>
    </row>
    <row r="2235" spans="1:65" s="13" customFormat="1" ht="22.5">
      <c r="B2235" s="205"/>
      <c r="C2235" s="206"/>
      <c r="D2235" s="207" t="s">
        <v>193</v>
      </c>
      <c r="E2235" s="208" t="s">
        <v>1</v>
      </c>
      <c r="F2235" s="209" t="s">
        <v>194</v>
      </c>
      <c r="G2235" s="206"/>
      <c r="H2235" s="208" t="s">
        <v>1</v>
      </c>
      <c r="I2235" s="210"/>
      <c r="J2235" s="206"/>
      <c r="K2235" s="206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193</v>
      </c>
      <c r="AU2235" s="215" t="s">
        <v>84</v>
      </c>
      <c r="AV2235" s="13" t="s">
        <v>82</v>
      </c>
      <c r="AW2235" s="13" t="s">
        <v>31</v>
      </c>
      <c r="AX2235" s="13" t="s">
        <v>75</v>
      </c>
      <c r="AY2235" s="215" t="s">
        <v>184</v>
      </c>
    </row>
    <row r="2236" spans="1:65" s="13" customFormat="1" ht="11.25">
      <c r="B2236" s="205"/>
      <c r="C2236" s="206"/>
      <c r="D2236" s="207" t="s">
        <v>193</v>
      </c>
      <c r="E2236" s="208" t="s">
        <v>1</v>
      </c>
      <c r="F2236" s="209" t="s">
        <v>195</v>
      </c>
      <c r="G2236" s="206"/>
      <c r="H2236" s="208" t="s">
        <v>1</v>
      </c>
      <c r="I2236" s="210"/>
      <c r="J2236" s="206"/>
      <c r="K2236" s="206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193</v>
      </c>
      <c r="AU2236" s="215" t="s">
        <v>84</v>
      </c>
      <c r="AV2236" s="13" t="s">
        <v>82</v>
      </c>
      <c r="AW2236" s="13" t="s">
        <v>31</v>
      </c>
      <c r="AX2236" s="13" t="s">
        <v>75</v>
      </c>
      <c r="AY2236" s="215" t="s">
        <v>184</v>
      </c>
    </row>
    <row r="2237" spans="1:65" s="14" customFormat="1" ht="11.25">
      <c r="B2237" s="216"/>
      <c r="C2237" s="217"/>
      <c r="D2237" s="207" t="s">
        <v>193</v>
      </c>
      <c r="E2237" s="218" t="s">
        <v>1</v>
      </c>
      <c r="F2237" s="219" t="s">
        <v>1965</v>
      </c>
      <c r="G2237" s="217"/>
      <c r="H2237" s="220">
        <v>25.6</v>
      </c>
      <c r="I2237" s="221"/>
      <c r="J2237" s="217"/>
      <c r="K2237" s="217"/>
      <c r="L2237" s="222"/>
      <c r="M2237" s="223"/>
      <c r="N2237" s="224"/>
      <c r="O2237" s="224"/>
      <c r="P2237" s="224"/>
      <c r="Q2237" s="224"/>
      <c r="R2237" s="224"/>
      <c r="S2237" s="224"/>
      <c r="T2237" s="225"/>
      <c r="AT2237" s="226" t="s">
        <v>193</v>
      </c>
      <c r="AU2237" s="226" t="s">
        <v>84</v>
      </c>
      <c r="AV2237" s="14" t="s">
        <v>84</v>
      </c>
      <c r="AW2237" s="14" t="s">
        <v>31</v>
      </c>
      <c r="AX2237" s="14" t="s">
        <v>75</v>
      </c>
      <c r="AY2237" s="226" t="s">
        <v>184</v>
      </c>
    </row>
    <row r="2238" spans="1:65" s="14" customFormat="1" ht="11.25">
      <c r="B2238" s="216"/>
      <c r="C2238" s="217"/>
      <c r="D2238" s="207" t="s">
        <v>193</v>
      </c>
      <c r="E2238" s="218" t="s">
        <v>1</v>
      </c>
      <c r="F2238" s="219" t="s">
        <v>1966</v>
      </c>
      <c r="G2238" s="217"/>
      <c r="H2238" s="220">
        <v>21.25</v>
      </c>
      <c r="I2238" s="221"/>
      <c r="J2238" s="217"/>
      <c r="K2238" s="217"/>
      <c r="L2238" s="222"/>
      <c r="M2238" s="223"/>
      <c r="N2238" s="224"/>
      <c r="O2238" s="224"/>
      <c r="P2238" s="224"/>
      <c r="Q2238" s="224"/>
      <c r="R2238" s="224"/>
      <c r="S2238" s="224"/>
      <c r="T2238" s="225"/>
      <c r="AT2238" s="226" t="s">
        <v>193</v>
      </c>
      <c r="AU2238" s="226" t="s">
        <v>84</v>
      </c>
      <c r="AV2238" s="14" t="s">
        <v>84</v>
      </c>
      <c r="AW2238" s="14" t="s">
        <v>31</v>
      </c>
      <c r="AX2238" s="14" t="s">
        <v>75</v>
      </c>
      <c r="AY2238" s="226" t="s">
        <v>184</v>
      </c>
    </row>
    <row r="2239" spans="1:65" s="14" customFormat="1" ht="11.25">
      <c r="B2239" s="216"/>
      <c r="C2239" s="217"/>
      <c r="D2239" s="207" t="s">
        <v>193</v>
      </c>
      <c r="E2239" s="218" t="s">
        <v>1</v>
      </c>
      <c r="F2239" s="219" t="s">
        <v>1967</v>
      </c>
      <c r="G2239" s="217"/>
      <c r="H2239" s="220">
        <v>21.25</v>
      </c>
      <c r="I2239" s="221"/>
      <c r="J2239" s="217"/>
      <c r="K2239" s="217"/>
      <c r="L2239" s="222"/>
      <c r="M2239" s="223"/>
      <c r="N2239" s="224"/>
      <c r="O2239" s="224"/>
      <c r="P2239" s="224"/>
      <c r="Q2239" s="224"/>
      <c r="R2239" s="224"/>
      <c r="S2239" s="224"/>
      <c r="T2239" s="225"/>
      <c r="AT2239" s="226" t="s">
        <v>193</v>
      </c>
      <c r="AU2239" s="226" t="s">
        <v>84</v>
      </c>
      <c r="AV2239" s="14" t="s">
        <v>84</v>
      </c>
      <c r="AW2239" s="14" t="s">
        <v>31</v>
      </c>
      <c r="AX2239" s="14" t="s">
        <v>75</v>
      </c>
      <c r="AY2239" s="226" t="s">
        <v>184</v>
      </c>
    </row>
    <row r="2240" spans="1:65" s="14" customFormat="1" ht="11.25">
      <c r="B2240" s="216"/>
      <c r="C2240" s="217"/>
      <c r="D2240" s="207" t="s">
        <v>193</v>
      </c>
      <c r="E2240" s="218" t="s">
        <v>1</v>
      </c>
      <c r="F2240" s="219" t="s">
        <v>1968</v>
      </c>
      <c r="G2240" s="217"/>
      <c r="H2240" s="220">
        <v>10.6</v>
      </c>
      <c r="I2240" s="221"/>
      <c r="J2240" s="217"/>
      <c r="K2240" s="217"/>
      <c r="L2240" s="222"/>
      <c r="M2240" s="223"/>
      <c r="N2240" s="224"/>
      <c r="O2240" s="224"/>
      <c r="P2240" s="224"/>
      <c r="Q2240" s="224"/>
      <c r="R2240" s="224"/>
      <c r="S2240" s="224"/>
      <c r="T2240" s="225"/>
      <c r="AT2240" s="226" t="s">
        <v>193</v>
      </c>
      <c r="AU2240" s="226" t="s">
        <v>84</v>
      </c>
      <c r="AV2240" s="14" t="s">
        <v>84</v>
      </c>
      <c r="AW2240" s="14" t="s">
        <v>31</v>
      </c>
      <c r="AX2240" s="14" t="s">
        <v>75</v>
      </c>
      <c r="AY2240" s="226" t="s">
        <v>184</v>
      </c>
    </row>
    <row r="2241" spans="2:51" s="14" customFormat="1" ht="11.25">
      <c r="B2241" s="216"/>
      <c r="C2241" s="217"/>
      <c r="D2241" s="207" t="s">
        <v>193</v>
      </c>
      <c r="E2241" s="218" t="s">
        <v>1</v>
      </c>
      <c r="F2241" s="219" t="s">
        <v>1969</v>
      </c>
      <c r="G2241" s="217"/>
      <c r="H2241" s="220">
        <v>23</v>
      </c>
      <c r="I2241" s="221"/>
      <c r="J2241" s="217"/>
      <c r="K2241" s="217"/>
      <c r="L2241" s="222"/>
      <c r="M2241" s="223"/>
      <c r="N2241" s="224"/>
      <c r="O2241" s="224"/>
      <c r="P2241" s="224"/>
      <c r="Q2241" s="224"/>
      <c r="R2241" s="224"/>
      <c r="S2241" s="224"/>
      <c r="T2241" s="225"/>
      <c r="AT2241" s="226" t="s">
        <v>193</v>
      </c>
      <c r="AU2241" s="226" t="s">
        <v>84</v>
      </c>
      <c r="AV2241" s="14" t="s">
        <v>84</v>
      </c>
      <c r="AW2241" s="14" t="s">
        <v>31</v>
      </c>
      <c r="AX2241" s="14" t="s">
        <v>75</v>
      </c>
      <c r="AY2241" s="226" t="s">
        <v>184</v>
      </c>
    </row>
    <row r="2242" spans="2:51" s="14" customFormat="1" ht="11.25">
      <c r="B2242" s="216"/>
      <c r="C2242" s="217"/>
      <c r="D2242" s="207" t="s">
        <v>193</v>
      </c>
      <c r="E2242" s="218" t="s">
        <v>1</v>
      </c>
      <c r="F2242" s="219" t="s">
        <v>1970</v>
      </c>
      <c r="G2242" s="217"/>
      <c r="H2242" s="220">
        <v>9.1</v>
      </c>
      <c r="I2242" s="221"/>
      <c r="J2242" s="217"/>
      <c r="K2242" s="217"/>
      <c r="L2242" s="222"/>
      <c r="M2242" s="223"/>
      <c r="N2242" s="224"/>
      <c r="O2242" s="224"/>
      <c r="P2242" s="224"/>
      <c r="Q2242" s="224"/>
      <c r="R2242" s="224"/>
      <c r="S2242" s="224"/>
      <c r="T2242" s="225"/>
      <c r="AT2242" s="226" t="s">
        <v>193</v>
      </c>
      <c r="AU2242" s="226" t="s">
        <v>84</v>
      </c>
      <c r="AV2242" s="14" t="s">
        <v>84</v>
      </c>
      <c r="AW2242" s="14" t="s">
        <v>31</v>
      </c>
      <c r="AX2242" s="14" t="s">
        <v>75</v>
      </c>
      <c r="AY2242" s="226" t="s">
        <v>184</v>
      </c>
    </row>
    <row r="2243" spans="2:51" s="13" customFormat="1" ht="11.25">
      <c r="B2243" s="205"/>
      <c r="C2243" s="206"/>
      <c r="D2243" s="207" t="s">
        <v>193</v>
      </c>
      <c r="E2243" s="208" t="s">
        <v>1</v>
      </c>
      <c r="F2243" s="209" t="s">
        <v>1971</v>
      </c>
      <c r="G2243" s="206"/>
      <c r="H2243" s="208" t="s">
        <v>1</v>
      </c>
      <c r="I2243" s="210"/>
      <c r="J2243" s="206"/>
      <c r="K2243" s="206"/>
      <c r="L2243" s="211"/>
      <c r="M2243" s="212"/>
      <c r="N2243" s="213"/>
      <c r="O2243" s="213"/>
      <c r="P2243" s="213"/>
      <c r="Q2243" s="213"/>
      <c r="R2243" s="213"/>
      <c r="S2243" s="213"/>
      <c r="T2243" s="214"/>
      <c r="AT2243" s="215" t="s">
        <v>193</v>
      </c>
      <c r="AU2243" s="215" t="s">
        <v>84</v>
      </c>
      <c r="AV2243" s="13" t="s">
        <v>82</v>
      </c>
      <c r="AW2243" s="13" t="s">
        <v>31</v>
      </c>
      <c r="AX2243" s="13" t="s">
        <v>75</v>
      </c>
      <c r="AY2243" s="215" t="s">
        <v>184</v>
      </c>
    </row>
    <row r="2244" spans="2:51" s="14" customFormat="1" ht="11.25">
      <c r="B2244" s="216"/>
      <c r="C2244" s="217"/>
      <c r="D2244" s="207" t="s">
        <v>193</v>
      </c>
      <c r="E2244" s="218" t="s">
        <v>1</v>
      </c>
      <c r="F2244" s="219" t="s">
        <v>1972</v>
      </c>
      <c r="G2244" s="217"/>
      <c r="H2244" s="220">
        <v>15.95</v>
      </c>
      <c r="I2244" s="221"/>
      <c r="J2244" s="217"/>
      <c r="K2244" s="217"/>
      <c r="L2244" s="222"/>
      <c r="M2244" s="223"/>
      <c r="N2244" s="224"/>
      <c r="O2244" s="224"/>
      <c r="P2244" s="224"/>
      <c r="Q2244" s="224"/>
      <c r="R2244" s="224"/>
      <c r="S2244" s="224"/>
      <c r="T2244" s="225"/>
      <c r="AT2244" s="226" t="s">
        <v>193</v>
      </c>
      <c r="AU2244" s="226" t="s">
        <v>84</v>
      </c>
      <c r="AV2244" s="14" t="s">
        <v>84</v>
      </c>
      <c r="AW2244" s="14" t="s">
        <v>31</v>
      </c>
      <c r="AX2244" s="14" t="s">
        <v>75</v>
      </c>
      <c r="AY2244" s="226" t="s">
        <v>184</v>
      </c>
    </row>
    <row r="2245" spans="2:51" s="14" customFormat="1" ht="11.25">
      <c r="B2245" s="216"/>
      <c r="C2245" s="217"/>
      <c r="D2245" s="207" t="s">
        <v>193</v>
      </c>
      <c r="E2245" s="218" t="s">
        <v>1</v>
      </c>
      <c r="F2245" s="219" t="s">
        <v>1973</v>
      </c>
      <c r="G2245" s="217"/>
      <c r="H2245" s="220">
        <v>14.07</v>
      </c>
      <c r="I2245" s="221"/>
      <c r="J2245" s="217"/>
      <c r="K2245" s="217"/>
      <c r="L2245" s="222"/>
      <c r="M2245" s="223"/>
      <c r="N2245" s="224"/>
      <c r="O2245" s="224"/>
      <c r="P2245" s="224"/>
      <c r="Q2245" s="224"/>
      <c r="R2245" s="224"/>
      <c r="S2245" s="224"/>
      <c r="T2245" s="225"/>
      <c r="AT2245" s="226" t="s">
        <v>193</v>
      </c>
      <c r="AU2245" s="226" t="s">
        <v>84</v>
      </c>
      <c r="AV2245" s="14" t="s">
        <v>84</v>
      </c>
      <c r="AW2245" s="14" t="s">
        <v>31</v>
      </c>
      <c r="AX2245" s="14" t="s">
        <v>75</v>
      </c>
      <c r="AY2245" s="226" t="s">
        <v>184</v>
      </c>
    </row>
    <row r="2246" spans="2:51" s="14" customFormat="1" ht="11.25">
      <c r="B2246" s="216"/>
      <c r="C2246" s="217"/>
      <c r="D2246" s="207" t="s">
        <v>193</v>
      </c>
      <c r="E2246" s="218" t="s">
        <v>1</v>
      </c>
      <c r="F2246" s="219" t="s">
        <v>1974</v>
      </c>
      <c r="G2246" s="217"/>
      <c r="H2246" s="220">
        <v>15.47</v>
      </c>
      <c r="I2246" s="221"/>
      <c r="J2246" s="217"/>
      <c r="K2246" s="217"/>
      <c r="L2246" s="222"/>
      <c r="M2246" s="223"/>
      <c r="N2246" s="224"/>
      <c r="O2246" s="224"/>
      <c r="P2246" s="224"/>
      <c r="Q2246" s="224"/>
      <c r="R2246" s="224"/>
      <c r="S2246" s="224"/>
      <c r="T2246" s="225"/>
      <c r="AT2246" s="226" t="s">
        <v>193</v>
      </c>
      <c r="AU2246" s="226" t="s">
        <v>84</v>
      </c>
      <c r="AV2246" s="14" t="s">
        <v>84</v>
      </c>
      <c r="AW2246" s="14" t="s">
        <v>31</v>
      </c>
      <c r="AX2246" s="14" t="s">
        <v>75</v>
      </c>
      <c r="AY2246" s="226" t="s">
        <v>184</v>
      </c>
    </row>
    <row r="2247" spans="2:51" s="14" customFormat="1" ht="11.25">
      <c r="B2247" s="216"/>
      <c r="C2247" s="217"/>
      <c r="D2247" s="207" t="s">
        <v>193</v>
      </c>
      <c r="E2247" s="218" t="s">
        <v>1</v>
      </c>
      <c r="F2247" s="219" t="s">
        <v>1975</v>
      </c>
      <c r="G2247" s="217"/>
      <c r="H2247" s="220">
        <v>5.2</v>
      </c>
      <c r="I2247" s="221"/>
      <c r="J2247" s="217"/>
      <c r="K2247" s="217"/>
      <c r="L2247" s="222"/>
      <c r="M2247" s="223"/>
      <c r="N2247" s="224"/>
      <c r="O2247" s="224"/>
      <c r="P2247" s="224"/>
      <c r="Q2247" s="224"/>
      <c r="R2247" s="224"/>
      <c r="S2247" s="224"/>
      <c r="T2247" s="225"/>
      <c r="AT2247" s="226" t="s">
        <v>193</v>
      </c>
      <c r="AU2247" s="226" t="s">
        <v>84</v>
      </c>
      <c r="AV2247" s="14" t="s">
        <v>84</v>
      </c>
      <c r="AW2247" s="14" t="s">
        <v>31</v>
      </c>
      <c r="AX2247" s="14" t="s">
        <v>75</v>
      </c>
      <c r="AY2247" s="226" t="s">
        <v>184</v>
      </c>
    </row>
    <row r="2248" spans="2:51" s="14" customFormat="1" ht="11.25">
      <c r="B2248" s="216"/>
      <c r="C2248" s="217"/>
      <c r="D2248" s="207" t="s">
        <v>193</v>
      </c>
      <c r="E2248" s="218" t="s">
        <v>1</v>
      </c>
      <c r="F2248" s="219" t="s">
        <v>1976</v>
      </c>
      <c r="G2248" s="217"/>
      <c r="H2248" s="220">
        <v>29.65</v>
      </c>
      <c r="I2248" s="221"/>
      <c r="J2248" s="217"/>
      <c r="K2248" s="217"/>
      <c r="L2248" s="222"/>
      <c r="M2248" s="223"/>
      <c r="N2248" s="224"/>
      <c r="O2248" s="224"/>
      <c r="P2248" s="224"/>
      <c r="Q2248" s="224"/>
      <c r="R2248" s="224"/>
      <c r="S2248" s="224"/>
      <c r="T2248" s="225"/>
      <c r="AT2248" s="226" t="s">
        <v>193</v>
      </c>
      <c r="AU2248" s="226" t="s">
        <v>84</v>
      </c>
      <c r="AV2248" s="14" t="s">
        <v>84</v>
      </c>
      <c r="AW2248" s="14" t="s">
        <v>31</v>
      </c>
      <c r="AX2248" s="14" t="s">
        <v>75</v>
      </c>
      <c r="AY2248" s="226" t="s">
        <v>184</v>
      </c>
    </row>
    <row r="2249" spans="2:51" s="14" customFormat="1" ht="11.25">
      <c r="B2249" s="216"/>
      <c r="C2249" s="217"/>
      <c r="D2249" s="207" t="s">
        <v>193</v>
      </c>
      <c r="E2249" s="218" t="s">
        <v>1</v>
      </c>
      <c r="F2249" s="219" t="s">
        <v>1977</v>
      </c>
      <c r="G2249" s="217"/>
      <c r="H2249" s="220">
        <v>5.2</v>
      </c>
      <c r="I2249" s="221"/>
      <c r="J2249" s="217"/>
      <c r="K2249" s="217"/>
      <c r="L2249" s="222"/>
      <c r="M2249" s="223"/>
      <c r="N2249" s="224"/>
      <c r="O2249" s="224"/>
      <c r="P2249" s="224"/>
      <c r="Q2249" s="224"/>
      <c r="R2249" s="224"/>
      <c r="S2249" s="224"/>
      <c r="T2249" s="225"/>
      <c r="AT2249" s="226" t="s">
        <v>193</v>
      </c>
      <c r="AU2249" s="226" t="s">
        <v>84</v>
      </c>
      <c r="AV2249" s="14" t="s">
        <v>84</v>
      </c>
      <c r="AW2249" s="14" t="s">
        <v>31</v>
      </c>
      <c r="AX2249" s="14" t="s">
        <v>75</v>
      </c>
      <c r="AY2249" s="226" t="s">
        <v>184</v>
      </c>
    </row>
    <row r="2250" spans="2:51" s="14" customFormat="1" ht="11.25">
      <c r="B2250" s="216"/>
      <c r="C2250" s="217"/>
      <c r="D2250" s="207" t="s">
        <v>193</v>
      </c>
      <c r="E2250" s="218" t="s">
        <v>1</v>
      </c>
      <c r="F2250" s="219" t="s">
        <v>1978</v>
      </c>
      <c r="G2250" s="217"/>
      <c r="H2250" s="220">
        <v>29.65</v>
      </c>
      <c r="I2250" s="221"/>
      <c r="J2250" s="217"/>
      <c r="K2250" s="217"/>
      <c r="L2250" s="222"/>
      <c r="M2250" s="223"/>
      <c r="N2250" s="224"/>
      <c r="O2250" s="224"/>
      <c r="P2250" s="224"/>
      <c r="Q2250" s="224"/>
      <c r="R2250" s="224"/>
      <c r="S2250" s="224"/>
      <c r="T2250" s="225"/>
      <c r="AT2250" s="226" t="s">
        <v>193</v>
      </c>
      <c r="AU2250" s="226" t="s">
        <v>84</v>
      </c>
      <c r="AV2250" s="14" t="s">
        <v>84</v>
      </c>
      <c r="AW2250" s="14" t="s">
        <v>31</v>
      </c>
      <c r="AX2250" s="14" t="s">
        <v>75</v>
      </c>
      <c r="AY2250" s="226" t="s">
        <v>184</v>
      </c>
    </row>
    <row r="2251" spans="2:51" s="14" customFormat="1" ht="11.25">
      <c r="B2251" s="216"/>
      <c r="C2251" s="217"/>
      <c r="D2251" s="207" t="s">
        <v>193</v>
      </c>
      <c r="E2251" s="218" t="s">
        <v>1</v>
      </c>
      <c r="F2251" s="219" t="s">
        <v>1979</v>
      </c>
      <c r="G2251" s="217"/>
      <c r="H2251" s="220">
        <v>15.47</v>
      </c>
      <c r="I2251" s="221"/>
      <c r="J2251" s="217"/>
      <c r="K2251" s="217"/>
      <c r="L2251" s="222"/>
      <c r="M2251" s="223"/>
      <c r="N2251" s="224"/>
      <c r="O2251" s="224"/>
      <c r="P2251" s="224"/>
      <c r="Q2251" s="224"/>
      <c r="R2251" s="224"/>
      <c r="S2251" s="224"/>
      <c r="T2251" s="225"/>
      <c r="AT2251" s="226" t="s">
        <v>193</v>
      </c>
      <c r="AU2251" s="226" t="s">
        <v>84</v>
      </c>
      <c r="AV2251" s="14" t="s">
        <v>84</v>
      </c>
      <c r="AW2251" s="14" t="s">
        <v>31</v>
      </c>
      <c r="AX2251" s="14" t="s">
        <v>75</v>
      </c>
      <c r="AY2251" s="226" t="s">
        <v>184</v>
      </c>
    </row>
    <row r="2252" spans="2:51" s="14" customFormat="1" ht="11.25">
      <c r="B2252" s="216"/>
      <c r="C2252" s="217"/>
      <c r="D2252" s="207" t="s">
        <v>193</v>
      </c>
      <c r="E2252" s="218" t="s">
        <v>1</v>
      </c>
      <c r="F2252" s="219" t="s">
        <v>1980</v>
      </c>
      <c r="G2252" s="217"/>
      <c r="H2252" s="220">
        <v>15.47</v>
      </c>
      <c r="I2252" s="221"/>
      <c r="J2252" s="217"/>
      <c r="K2252" s="217"/>
      <c r="L2252" s="222"/>
      <c r="M2252" s="223"/>
      <c r="N2252" s="224"/>
      <c r="O2252" s="224"/>
      <c r="P2252" s="224"/>
      <c r="Q2252" s="224"/>
      <c r="R2252" s="224"/>
      <c r="S2252" s="224"/>
      <c r="T2252" s="225"/>
      <c r="AT2252" s="226" t="s">
        <v>193</v>
      </c>
      <c r="AU2252" s="226" t="s">
        <v>84</v>
      </c>
      <c r="AV2252" s="14" t="s">
        <v>84</v>
      </c>
      <c r="AW2252" s="14" t="s">
        <v>31</v>
      </c>
      <c r="AX2252" s="14" t="s">
        <v>75</v>
      </c>
      <c r="AY2252" s="226" t="s">
        <v>184</v>
      </c>
    </row>
    <row r="2253" spans="2:51" s="14" customFormat="1" ht="11.25">
      <c r="B2253" s="216"/>
      <c r="C2253" s="217"/>
      <c r="D2253" s="207" t="s">
        <v>193</v>
      </c>
      <c r="E2253" s="218" t="s">
        <v>1</v>
      </c>
      <c r="F2253" s="219" t="s">
        <v>1981</v>
      </c>
      <c r="G2253" s="217"/>
      <c r="H2253" s="220">
        <v>15.45</v>
      </c>
      <c r="I2253" s="221"/>
      <c r="J2253" s="217"/>
      <c r="K2253" s="217"/>
      <c r="L2253" s="222"/>
      <c r="M2253" s="223"/>
      <c r="N2253" s="224"/>
      <c r="O2253" s="224"/>
      <c r="P2253" s="224"/>
      <c r="Q2253" s="224"/>
      <c r="R2253" s="224"/>
      <c r="S2253" s="224"/>
      <c r="T2253" s="225"/>
      <c r="AT2253" s="226" t="s">
        <v>193</v>
      </c>
      <c r="AU2253" s="226" t="s">
        <v>84</v>
      </c>
      <c r="AV2253" s="14" t="s">
        <v>84</v>
      </c>
      <c r="AW2253" s="14" t="s">
        <v>31</v>
      </c>
      <c r="AX2253" s="14" t="s">
        <v>75</v>
      </c>
      <c r="AY2253" s="226" t="s">
        <v>184</v>
      </c>
    </row>
    <row r="2254" spans="2:51" s="14" customFormat="1" ht="11.25">
      <c r="B2254" s="216"/>
      <c r="C2254" s="217"/>
      <c r="D2254" s="207" t="s">
        <v>193</v>
      </c>
      <c r="E2254" s="218" t="s">
        <v>1</v>
      </c>
      <c r="F2254" s="219" t="s">
        <v>1982</v>
      </c>
      <c r="G2254" s="217"/>
      <c r="H2254" s="220">
        <v>11.1</v>
      </c>
      <c r="I2254" s="221"/>
      <c r="J2254" s="217"/>
      <c r="K2254" s="217"/>
      <c r="L2254" s="222"/>
      <c r="M2254" s="223"/>
      <c r="N2254" s="224"/>
      <c r="O2254" s="224"/>
      <c r="P2254" s="224"/>
      <c r="Q2254" s="224"/>
      <c r="R2254" s="224"/>
      <c r="S2254" s="224"/>
      <c r="T2254" s="225"/>
      <c r="AT2254" s="226" t="s">
        <v>193</v>
      </c>
      <c r="AU2254" s="226" t="s">
        <v>84</v>
      </c>
      <c r="AV2254" s="14" t="s">
        <v>84</v>
      </c>
      <c r="AW2254" s="14" t="s">
        <v>31</v>
      </c>
      <c r="AX2254" s="14" t="s">
        <v>75</v>
      </c>
      <c r="AY2254" s="226" t="s">
        <v>184</v>
      </c>
    </row>
    <row r="2255" spans="2:51" s="14" customFormat="1" ht="11.25">
      <c r="B2255" s="216"/>
      <c r="C2255" s="217"/>
      <c r="D2255" s="207" t="s">
        <v>193</v>
      </c>
      <c r="E2255" s="218" t="s">
        <v>1</v>
      </c>
      <c r="F2255" s="219" t="s">
        <v>1983</v>
      </c>
      <c r="G2255" s="217"/>
      <c r="H2255" s="220">
        <v>29</v>
      </c>
      <c r="I2255" s="221"/>
      <c r="J2255" s="217"/>
      <c r="K2255" s="217"/>
      <c r="L2255" s="222"/>
      <c r="M2255" s="223"/>
      <c r="N2255" s="224"/>
      <c r="O2255" s="224"/>
      <c r="P2255" s="224"/>
      <c r="Q2255" s="224"/>
      <c r="R2255" s="224"/>
      <c r="S2255" s="224"/>
      <c r="T2255" s="225"/>
      <c r="AT2255" s="226" t="s">
        <v>193</v>
      </c>
      <c r="AU2255" s="226" t="s">
        <v>84</v>
      </c>
      <c r="AV2255" s="14" t="s">
        <v>84</v>
      </c>
      <c r="AW2255" s="14" t="s">
        <v>31</v>
      </c>
      <c r="AX2255" s="14" t="s">
        <v>75</v>
      </c>
      <c r="AY2255" s="226" t="s">
        <v>184</v>
      </c>
    </row>
    <row r="2256" spans="2:51" s="14" customFormat="1" ht="11.25">
      <c r="B2256" s="216"/>
      <c r="C2256" s="217"/>
      <c r="D2256" s="207" t="s">
        <v>193</v>
      </c>
      <c r="E2256" s="218" t="s">
        <v>1</v>
      </c>
      <c r="F2256" s="219" t="s">
        <v>1984</v>
      </c>
      <c r="G2256" s="217"/>
      <c r="H2256" s="220">
        <v>9.1</v>
      </c>
      <c r="I2256" s="221"/>
      <c r="J2256" s="217"/>
      <c r="K2256" s="217"/>
      <c r="L2256" s="222"/>
      <c r="M2256" s="223"/>
      <c r="N2256" s="224"/>
      <c r="O2256" s="224"/>
      <c r="P2256" s="224"/>
      <c r="Q2256" s="224"/>
      <c r="R2256" s="224"/>
      <c r="S2256" s="224"/>
      <c r="T2256" s="225"/>
      <c r="AT2256" s="226" t="s">
        <v>193</v>
      </c>
      <c r="AU2256" s="226" t="s">
        <v>84</v>
      </c>
      <c r="AV2256" s="14" t="s">
        <v>84</v>
      </c>
      <c r="AW2256" s="14" t="s">
        <v>31</v>
      </c>
      <c r="AX2256" s="14" t="s">
        <v>75</v>
      </c>
      <c r="AY2256" s="226" t="s">
        <v>184</v>
      </c>
    </row>
    <row r="2257" spans="1:65" s="14" customFormat="1" ht="11.25">
      <c r="B2257" s="216"/>
      <c r="C2257" s="217"/>
      <c r="D2257" s="207" t="s">
        <v>193</v>
      </c>
      <c r="E2257" s="218" t="s">
        <v>1</v>
      </c>
      <c r="F2257" s="219" t="s">
        <v>1985</v>
      </c>
      <c r="G2257" s="217"/>
      <c r="H2257" s="220">
        <v>7.3</v>
      </c>
      <c r="I2257" s="221"/>
      <c r="J2257" s="217"/>
      <c r="K2257" s="217"/>
      <c r="L2257" s="222"/>
      <c r="M2257" s="223"/>
      <c r="N2257" s="224"/>
      <c r="O2257" s="224"/>
      <c r="P2257" s="224"/>
      <c r="Q2257" s="224"/>
      <c r="R2257" s="224"/>
      <c r="S2257" s="224"/>
      <c r="T2257" s="225"/>
      <c r="AT2257" s="226" t="s">
        <v>193</v>
      </c>
      <c r="AU2257" s="226" t="s">
        <v>84</v>
      </c>
      <c r="AV2257" s="14" t="s">
        <v>84</v>
      </c>
      <c r="AW2257" s="14" t="s">
        <v>31</v>
      </c>
      <c r="AX2257" s="14" t="s">
        <v>75</v>
      </c>
      <c r="AY2257" s="226" t="s">
        <v>184</v>
      </c>
    </row>
    <row r="2258" spans="1:65" s="14" customFormat="1" ht="11.25">
      <c r="B2258" s="216"/>
      <c r="C2258" s="217"/>
      <c r="D2258" s="207" t="s">
        <v>193</v>
      </c>
      <c r="E2258" s="218" t="s">
        <v>1</v>
      </c>
      <c r="F2258" s="219" t="s">
        <v>1986</v>
      </c>
      <c r="G2258" s="217"/>
      <c r="H2258" s="220">
        <v>31.4</v>
      </c>
      <c r="I2258" s="221"/>
      <c r="J2258" s="217"/>
      <c r="K2258" s="217"/>
      <c r="L2258" s="222"/>
      <c r="M2258" s="223"/>
      <c r="N2258" s="224"/>
      <c r="O2258" s="224"/>
      <c r="P2258" s="224"/>
      <c r="Q2258" s="224"/>
      <c r="R2258" s="224"/>
      <c r="S2258" s="224"/>
      <c r="T2258" s="225"/>
      <c r="AT2258" s="226" t="s">
        <v>193</v>
      </c>
      <c r="AU2258" s="226" t="s">
        <v>84</v>
      </c>
      <c r="AV2258" s="14" t="s">
        <v>84</v>
      </c>
      <c r="AW2258" s="14" t="s">
        <v>31</v>
      </c>
      <c r="AX2258" s="14" t="s">
        <v>75</v>
      </c>
      <c r="AY2258" s="226" t="s">
        <v>184</v>
      </c>
    </row>
    <row r="2259" spans="1:65" s="2" customFormat="1" ht="24">
      <c r="A2259" s="34"/>
      <c r="B2259" s="35"/>
      <c r="C2259" s="227" t="s">
        <v>1987</v>
      </c>
      <c r="D2259" s="227" t="s">
        <v>592</v>
      </c>
      <c r="E2259" s="228" t="s">
        <v>1988</v>
      </c>
      <c r="F2259" s="229" t="s">
        <v>1989</v>
      </c>
      <c r="G2259" s="230" t="s">
        <v>327</v>
      </c>
      <c r="H2259" s="231">
        <v>378.29399999999998</v>
      </c>
      <c r="I2259" s="232"/>
      <c r="J2259" s="233">
        <f>ROUND(I2259*H2259,2)</f>
        <v>0</v>
      </c>
      <c r="K2259" s="229" t="s">
        <v>190</v>
      </c>
      <c r="L2259" s="234"/>
      <c r="M2259" s="235" t="s">
        <v>1</v>
      </c>
      <c r="N2259" s="236" t="s">
        <v>40</v>
      </c>
      <c r="O2259" s="71"/>
      <c r="P2259" s="201">
        <f>O2259*H2259</f>
        <v>0</v>
      </c>
      <c r="Q2259" s="201">
        <v>0</v>
      </c>
      <c r="R2259" s="201">
        <f>Q2259*H2259</f>
        <v>0</v>
      </c>
      <c r="S2259" s="201">
        <v>0</v>
      </c>
      <c r="T2259" s="202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203" t="s">
        <v>715</v>
      </c>
      <c r="AT2259" s="203" t="s">
        <v>592</v>
      </c>
      <c r="AU2259" s="203" t="s">
        <v>84</v>
      </c>
      <c r="AY2259" s="17" t="s">
        <v>184</v>
      </c>
      <c r="BE2259" s="204">
        <f>IF(N2259="základní",J2259,0)</f>
        <v>0</v>
      </c>
      <c r="BF2259" s="204">
        <f>IF(N2259="snížená",J2259,0)</f>
        <v>0</v>
      </c>
      <c r="BG2259" s="204">
        <f>IF(N2259="zákl. přenesená",J2259,0)</f>
        <v>0</v>
      </c>
      <c r="BH2259" s="204">
        <f>IF(N2259="sníž. přenesená",J2259,0)</f>
        <v>0</v>
      </c>
      <c r="BI2259" s="204">
        <f>IF(N2259="nulová",J2259,0)</f>
        <v>0</v>
      </c>
      <c r="BJ2259" s="17" t="s">
        <v>82</v>
      </c>
      <c r="BK2259" s="204">
        <f>ROUND(I2259*H2259,2)</f>
        <v>0</v>
      </c>
      <c r="BL2259" s="17" t="s">
        <v>382</v>
      </c>
      <c r="BM2259" s="203" t="s">
        <v>1990</v>
      </c>
    </row>
    <row r="2260" spans="1:65" s="14" customFormat="1" ht="11.25">
      <c r="B2260" s="216"/>
      <c r="C2260" s="217"/>
      <c r="D2260" s="207" t="s">
        <v>193</v>
      </c>
      <c r="E2260" s="217"/>
      <c r="F2260" s="219" t="s">
        <v>1991</v>
      </c>
      <c r="G2260" s="217"/>
      <c r="H2260" s="220">
        <v>378.29399999999998</v>
      </c>
      <c r="I2260" s="221"/>
      <c r="J2260" s="217"/>
      <c r="K2260" s="217"/>
      <c r="L2260" s="222"/>
      <c r="M2260" s="223"/>
      <c r="N2260" s="224"/>
      <c r="O2260" s="224"/>
      <c r="P2260" s="224"/>
      <c r="Q2260" s="224"/>
      <c r="R2260" s="224"/>
      <c r="S2260" s="224"/>
      <c r="T2260" s="225"/>
      <c r="AT2260" s="226" t="s">
        <v>193</v>
      </c>
      <c r="AU2260" s="226" t="s">
        <v>84</v>
      </c>
      <c r="AV2260" s="14" t="s">
        <v>84</v>
      </c>
      <c r="AW2260" s="14" t="s">
        <v>4</v>
      </c>
      <c r="AX2260" s="14" t="s">
        <v>82</v>
      </c>
      <c r="AY2260" s="226" t="s">
        <v>184</v>
      </c>
    </row>
    <row r="2261" spans="1:65" s="2" customFormat="1" ht="16.5" customHeight="1">
      <c r="A2261" s="34"/>
      <c r="B2261" s="35"/>
      <c r="C2261" s="192" t="s">
        <v>1992</v>
      </c>
      <c r="D2261" s="192" t="s">
        <v>187</v>
      </c>
      <c r="E2261" s="193" t="s">
        <v>1993</v>
      </c>
      <c r="F2261" s="194" t="s">
        <v>1994</v>
      </c>
      <c r="G2261" s="195" t="s">
        <v>122</v>
      </c>
      <c r="H2261" s="196">
        <v>752.2</v>
      </c>
      <c r="I2261" s="197"/>
      <c r="J2261" s="198">
        <f>ROUND(I2261*H2261,2)</f>
        <v>0</v>
      </c>
      <c r="K2261" s="194" t="s">
        <v>190</v>
      </c>
      <c r="L2261" s="39"/>
      <c r="M2261" s="199" t="s">
        <v>1</v>
      </c>
      <c r="N2261" s="200" t="s">
        <v>40</v>
      </c>
      <c r="O2261" s="71"/>
      <c r="P2261" s="201">
        <f>O2261*H2261</f>
        <v>0</v>
      </c>
      <c r="Q2261" s="201">
        <v>0</v>
      </c>
      <c r="R2261" s="201">
        <f>Q2261*H2261</f>
        <v>0</v>
      </c>
      <c r="S2261" s="201">
        <v>0</v>
      </c>
      <c r="T2261" s="202">
        <f>S2261*H2261</f>
        <v>0</v>
      </c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R2261" s="203" t="s">
        <v>382</v>
      </c>
      <c r="AT2261" s="203" t="s">
        <v>187</v>
      </c>
      <c r="AU2261" s="203" t="s">
        <v>84</v>
      </c>
      <c r="AY2261" s="17" t="s">
        <v>184</v>
      </c>
      <c r="BE2261" s="204">
        <f>IF(N2261="základní",J2261,0)</f>
        <v>0</v>
      </c>
      <c r="BF2261" s="204">
        <f>IF(N2261="snížená",J2261,0)</f>
        <v>0</v>
      </c>
      <c r="BG2261" s="204">
        <f>IF(N2261="zákl. přenesená",J2261,0)</f>
        <v>0</v>
      </c>
      <c r="BH2261" s="204">
        <f>IF(N2261="sníž. přenesená",J2261,0)</f>
        <v>0</v>
      </c>
      <c r="BI2261" s="204">
        <f>IF(N2261="nulová",J2261,0)</f>
        <v>0</v>
      </c>
      <c r="BJ2261" s="17" t="s">
        <v>82</v>
      </c>
      <c r="BK2261" s="204">
        <f>ROUND(I2261*H2261,2)</f>
        <v>0</v>
      </c>
      <c r="BL2261" s="17" t="s">
        <v>382</v>
      </c>
      <c r="BM2261" s="203" t="s">
        <v>1995</v>
      </c>
    </row>
    <row r="2262" spans="1:65" s="13" customFormat="1" ht="22.5">
      <c r="B2262" s="205"/>
      <c r="C2262" s="206"/>
      <c r="D2262" s="207" t="s">
        <v>193</v>
      </c>
      <c r="E2262" s="208" t="s">
        <v>1</v>
      </c>
      <c r="F2262" s="209" t="s">
        <v>194</v>
      </c>
      <c r="G2262" s="206"/>
      <c r="H2262" s="208" t="s">
        <v>1</v>
      </c>
      <c r="I2262" s="210"/>
      <c r="J2262" s="206"/>
      <c r="K2262" s="206"/>
      <c r="L2262" s="211"/>
      <c r="M2262" s="212"/>
      <c r="N2262" s="213"/>
      <c r="O2262" s="213"/>
      <c r="P2262" s="213"/>
      <c r="Q2262" s="213"/>
      <c r="R2262" s="213"/>
      <c r="S2262" s="213"/>
      <c r="T2262" s="214"/>
      <c r="AT2262" s="215" t="s">
        <v>193</v>
      </c>
      <c r="AU2262" s="215" t="s">
        <v>84</v>
      </c>
      <c r="AV2262" s="13" t="s">
        <v>82</v>
      </c>
      <c r="AW2262" s="13" t="s">
        <v>31</v>
      </c>
      <c r="AX2262" s="13" t="s">
        <v>75</v>
      </c>
      <c r="AY2262" s="215" t="s">
        <v>184</v>
      </c>
    </row>
    <row r="2263" spans="1:65" s="13" customFormat="1" ht="11.25">
      <c r="B2263" s="205"/>
      <c r="C2263" s="206"/>
      <c r="D2263" s="207" t="s">
        <v>193</v>
      </c>
      <c r="E2263" s="208" t="s">
        <v>1</v>
      </c>
      <c r="F2263" s="209" t="s">
        <v>195</v>
      </c>
      <c r="G2263" s="206"/>
      <c r="H2263" s="208" t="s">
        <v>1</v>
      </c>
      <c r="I2263" s="210"/>
      <c r="J2263" s="206"/>
      <c r="K2263" s="206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193</v>
      </c>
      <c r="AU2263" s="215" t="s">
        <v>84</v>
      </c>
      <c r="AV2263" s="13" t="s">
        <v>82</v>
      </c>
      <c r="AW2263" s="13" t="s">
        <v>31</v>
      </c>
      <c r="AX2263" s="13" t="s">
        <v>75</v>
      </c>
      <c r="AY2263" s="215" t="s">
        <v>184</v>
      </c>
    </row>
    <row r="2264" spans="1:65" s="14" customFormat="1" ht="22.5">
      <c r="B2264" s="216"/>
      <c r="C2264" s="217"/>
      <c r="D2264" s="207" t="s">
        <v>193</v>
      </c>
      <c r="E2264" s="218" t="s">
        <v>1</v>
      </c>
      <c r="F2264" s="219" t="s">
        <v>751</v>
      </c>
      <c r="G2264" s="217"/>
      <c r="H2264" s="220">
        <v>254.1</v>
      </c>
      <c r="I2264" s="221"/>
      <c r="J2264" s="217"/>
      <c r="K2264" s="217"/>
      <c r="L2264" s="222"/>
      <c r="M2264" s="223"/>
      <c r="N2264" s="224"/>
      <c r="O2264" s="224"/>
      <c r="P2264" s="224"/>
      <c r="Q2264" s="224"/>
      <c r="R2264" s="224"/>
      <c r="S2264" s="224"/>
      <c r="T2264" s="225"/>
      <c r="AT2264" s="226" t="s">
        <v>193</v>
      </c>
      <c r="AU2264" s="226" t="s">
        <v>84</v>
      </c>
      <c r="AV2264" s="14" t="s">
        <v>84</v>
      </c>
      <c r="AW2264" s="14" t="s">
        <v>31</v>
      </c>
      <c r="AX2264" s="14" t="s">
        <v>75</v>
      </c>
      <c r="AY2264" s="226" t="s">
        <v>184</v>
      </c>
    </row>
    <row r="2265" spans="1:65" s="14" customFormat="1" ht="22.5">
      <c r="B2265" s="216"/>
      <c r="C2265" s="217"/>
      <c r="D2265" s="207" t="s">
        <v>193</v>
      </c>
      <c r="E2265" s="218" t="s">
        <v>1</v>
      </c>
      <c r="F2265" s="219" t="s">
        <v>752</v>
      </c>
      <c r="G2265" s="217"/>
      <c r="H2265" s="220">
        <v>148.19999999999999</v>
      </c>
      <c r="I2265" s="221"/>
      <c r="J2265" s="217"/>
      <c r="K2265" s="217"/>
      <c r="L2265" s="222"/>
      <c r="M2265" s="223"/>
      <c r="N2265" s="224"/>
      <c r="O2265" s="224"/>
      <c r="P2265" s="224"/>
      <c r="Q2265" s="224"/>
      <c r="R2265" s="224"/>
      <c r="S2265" s="224"/>
      <c r="T2265" s="225"/>
      <c r="AT2265" s="226" t="s">
        <v>193</v>
      </c>
      <c r="AU2265" s="226" t="s">
        <v>84</v>
      </c>
      <c r="AV2265" s="14" t="s">
        <v>84</v>
      </c>
      <c r="AW2265" s="14" t="s">
        <v>31</v>
      </c>
      <c r="AX2265" s="14" t="s">
        <v>75</v>
      </c>
      <c r="AY2265" s="226" t="s">
        <v>184</v>
      </c>
    </row>
    <row r="2266" spans="1:65" s="14" customFormat="1" ht="22.5">
      <c r="B2266" s="216"/>
      <c r="C2266" s="217"/>
      <c r="D2266" s="207" t="s">
        <v>193</v>
      </c>
      <c r="E2266" s="218" t="s">
        <v>1</v>
      </c>
      <c r="F2266" s="219" t="s">
        <v>753</v>
      </c>
      <c r="G2266" s="217"/>
      <c r="H2266" s="220">
        <v>144</v>
      </c>
      <c r="I2266" s="221"/>
      <c r="J2266" s="217"/>
      <c r="K2266" s="217"/>
      <c r="L2266" s="222"/>
      <c r="M2266" s="223"/>
      <c r="N2266" s="224"/>
      <c r="O2266" s="224"/>
      <c r="P2266" s="224"/>
      <c r="Q2266" s="224"/>
      <c r="R2266" s="224"/>
      <c r="S2266" s="224"/>
      <c r="T2266" s="225"/>
      <c r="AT2266" s="226" t="s">
        <v>193</v>
      </c>
      <c r="AU2266" s="226" t="s">
        <v>84</v>
      </c>
      <c r="AV2266" s="14" t="s">
        <v>84</v>
      </c>
      <c r="AW2266" s="14" t="s">
        <v>31</v>
      </c>
      <c r="AX2266" s="14" t="s">
        <v>75</v>
      </c>
      <c r="AY2266" s="226" t="s">
        <v>184</v>
      </c>
    </row>
    <row r="2267" spans="1:65" s="14" customFormat="1" ht="22.5">
      <c r="B2267" s="216"/>
      <c r="C2267" s="217"/>
      <c r="D2267" s="207" t="s">
        <v>193</v>
      </c>
      <c r="E2267" s="218" t="s">
        <v>1</v>
      </c>
      <c r="F2267" s="219" t="s">
        <v>754</v>
      </c>
      <c r="G2267" s="217"/>
      <c r="H2267" s="220">
        <v>205.9</v>
      </c>
      <c r="I2267" s="221"/>
      <c r="J2267" s="217"/>
      <c r="K2267" s="217"/>
      <c r="L2267" s="222"/>
      <c r="M2267" s="223"/>
      <c r="N2267" s="224"/>
      <c r="O2267" s="224"/>
      <c r="P2267" s="224"/>
      <c r="Q2267" s="224"/>
      <c r="R2267" s="224"/>
      <c r="S2267" s="224"/>
      <c r="T2267" s="225"/>
      <c r="AT2267" s="226" t="s">
        <v>193</v>
      </c>
      <c r="AU2267" s="226" t="s">
        <v>84</v>
      </c>
      <c r="AV2267" s="14" t="s">
        <v>84</v>
      </c>
      <c r="AW2267" s="14" t="s">
        <v>31</v>
      </c>
      <c r="AX2267" s="14" t="s">
        <v>75</v>
      </c>
      <c r="AY2267" s="226" t="s">
        <v>184</v>
      </c>
    </row>
    <row r="2268" spans="1:65" s="2" customFormat="1" ht="24">
      <c r="A2268" s="34"/>
      <c r="B2268" s="35"/>
      <c r="C2268" s="192" t="s">
        <v>1996</v>
      </c>
      <c r="D2268" s="192" t="s">
        <v>187</v>
      </c>
      <c r="E2268" s="193" t="s">
        <v>1997</v>
      </c>
      <c r="F2268" s="194" t="s">
        <v>1998</v>
      </c>
      <c r="G2268" s="195" t="s">
        <v>122</v>
      </c>
      <c r="H2268" s="196">
        <v>241.34399999999999</v>
      </c>
      <c r="I2268" s="197"/>
      <c r="J2268" s="198">
        <f>ROUND(I2268*H2268,2)</f>
        <v>0</v>
      </c>
      <c r="K2268" s="194" t="s">
        <v>190</v>
      </c>
      <c r="L2268" s="39"/>
      <c r="M2268" s="199" t="s">
        <v>1</v>
      </c>
      <c r="N2268" s="200" t="s">
        <v>40</v>
      </c>
      <c r="O2268" s="71"/>
      <c r="P2268" s="201">
        <f>O2268*H2268</f>
        <v>0</v>
      </c>
      <c r="Q2268" s="201">
        <v>0</v>
      </c>
      <c r="R2268" s="201">
        <f>Q2268*H2268</f>
        <v>0</v>
      </c>
      <c r="S2268" s="201">
        <v>0</v>
      </c>
      <c r="T2268" s="202">
        <f>S2268*H2268</f>
        <v>0</v>
      </c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R2268" s="203" t="s">
        <v>382</v>
      </c>
      <c r="AT2268" s="203" t="s">
        <v>187</v>
      </c>
      <c r="AU2268" s="203" t="s">
        <v>84</v>
      </c>
      <c r="AY2268" s="17" t="s">
        <v>184</v>
      </c>
      <c r="BE2268" s="204">
        <f>IF(N2268="základní",J2268,0)</f>
        <v>0</v>
      </c>
      <c r="BF2268" s="204">
        <f>IF(N2268="snížená",J2268,0)</f>
        <v>0</v>
      </c>
      <c r="BG2268" s="204">
        <f>IF(N2268="zákl. přenesená",J2268,0)</f>
        <v>0</v>
      </c>
      <c r="BH2268" s="204">
        <f>IF(N2268="sníž. přenesená",J2268,0)</f>
        <v>0</v>
      </c>
      <c r="BI2268" s="204">
        <f>IF(N2268="nulová",J2268,0)</f>
        <v>0</v>
      </c>
      <c r="BJ2268" s="17" t="s">
        <v>82</v>
      </c>
      <c r="BK2268" s="204">
        <f>ROUND(I2268*H2268,2)</f>
        <v>0</v>
      </c>
      <c r="BL2268" s="17" t="s">
        <v>382</v>
      </c>
      <c r="BM2268" s="203" t="s">
        <v>1999</v>
      </c>
    </row>
    <row r="2269" spans="1:65" s="13" customFormat="1" ht="22.5">
      <c r="B2269" s="205"/>
      <c r="C2269" s="206"/>
      <c r="D2269" s="207" t="s">
        <v>193</v>
      </c>
      <c r="E2269" s="208" t="s">
        <v>1</v>
      </c>
      <c r="F2269" s="209" t="s">
        <v>194</v>
      </c>
      <c r="G2269" s="206"/>
      <c r="H2269" s="208" t="s">
        <v>1</v>
      </c>
      <c r="I2269" s="210"/>
      <c r="J2269" s="206"/>
      <c r="K2269" s="206"/>
      <c r="L2269" s="211"/>
      <c r="M2269" s="212"/>
      <c r="N2269" s="213"/>
      <c r="O2269" s="213"/>
      <c r="P2269" s="213"/>
      <c r="Q2269" s="213"/>
      <c r="R2269" s="213"/>
      <c r="S2269" s="213"/>
      <c r="T2269" s="214"/>
      <c r="AT2269" s="215" t="s">
        <v>193</v>
      </c>
      <c r="AU2269" s="215" t="s">
        <v>84</v>
      </c>
      <c r="AV2269" s="13" t="s">
        <v>82</v>
      </c>
      <c r="AW2269" s="13" t="s">
        <v>31</v>
      </c>
      <c r="AX2269" s="13" t="s">
        <v>75</v>
      </c>
      <c r="AY2269" s="215" t="s">
        <v>184</v>
      </c>
    </row>
    <row r="2270" spans="1:65" s="13" customFormat="1" ht="11.25">
      <c r="B2270" s="205"/>
      <c r="C2270" s="206"/>
      <c r="D2270" s="207" t="s">
        <v>193</v>
      </c>
      <c r="E2270" s="208" t="s">
        <v>1</v>
      </c>
      <c r="F2270" s="209" t="s">
        <v>195</v>
      </c>
      <c r="G2270" s="206"/>
      <c r="H2270" s="208" t="s">
        <v>1</v>
      </c>
      <c r="I2270" s="210"/>
      <c r="J2270" s="206"/>
      <c r="K2270" s="206"/>
      <c r="L2270" s="211"/>
      <c r="M2270" s="212"/>
      <c r="N2270" s="213"/>
      <c r="O2270" s="213"/>
      <c r="P2270" s="213"/>
      <c r="Q2270" s="213"/>
      <c r="R2270" s="213"/>
      <c r="S2270" s="213"/>
      <c r="T2270" s="214"/>
      <c r="AT2270" s="215" t="s">
        <v>193</v>
      </c>
      <c r="AU2270" s="215" t="s">
        <v>84</v>
      </c>
      <c r="AV2270" s="13" t="s">
        <v>82</v>
      </c>
      <c r="AW2270" s="13" t="s">
        <v>31</v>
      </c>
      <c r="AX2270" s="13" t="s">
        <v>75</v>
      </c>
      <c r="AY2270" s="215" t="s">
        <v>184</v>
      </c>
    </row>
    <row r="2271" spans="1:65" s="14" customFormat="1" ht="11.25">
      <c r="B2271" s="216"/>
      <c r="C2271" s="217"/>
      <c r="D2271" s="207" t="s">
        <v>193</v>
      </c>
      <c r="E2271" s="218" t="s">
        <v>1</v>
      </c>
      <c r="F2271" s="219" t="s">
        <v>543</v>
      </c>
      <c r="G2271" s="217"/>
      <c r="H2271" s="220">
        <v>19.574000000000002</v>
      </c>
      <c r="I2271" s="221"/>
      <c r="J2271" s="217"/>
      <c r="K2271" s="217"/>
      <c r="L2271" s="222"/>
      <c r="M2271" s="223"/>
      <c r="N2271" s="224"/>
      <c r="O2271" s="224"/>
      <c r="P2271" s="224"/>
      <c r="Q2271" s="224"/>
      <c r="R2271" s="224"/>
      <c r="S2271" s="224"/>
      <c r="T2271" s="225"/>
      <c r="AT2271" s="226" t="s">
        <v>193</v>
      </c>
      <c r="AU2271" s="226" t="s">
        <v>84</v>
      </c>
      <c r="AV2271" s="14" t="s">
        <v>84</v>
      </c>
      <c r="AW2271" s="14" t="s">
        <v>31</v>
      </c>
      <c r="AX2271" s="14" t="s">
        <v>75</v>
      </c>
      <c r="AY2271" s="226" t="s">
        <v>184</v>
      </c>
    </row>
    <row r="2272" spans="1:65" s="14" customFormat="1" ht="11.25">
      <c r="B2272" s="216"/>
      <c r="C2272" s="217"/>
      <c r="D2272" s="207" t="s">
        <v>193</v>
      </c>
      <c r="E2272" s="218" t="s">
        <v>1</v>
      </c>
      <c r="F2272" s="219" t="s">
        <v>544</v>
      </c>
      <c r="G2272" s="217"/>
      <c r="H2272" s="220">
        <v>13.455</v>
      </c>
      <c r="I2272" s="221"/>
      <c r="J2272" s="217"/>
      <c r="K2272" s="217"/>
      <c r="L2272" s="222"/>
      <c r="M2272" s="223"/>
      <c r="N2272" s="224"/>
      <c r="O2272" s="224"/>
      <c r="P2272" s="224"/>
      <c r="Q2272" s="224"/>
      <c r="R2272" s="224"/>
      <c r="S2272" s="224"/>
      <c r="T2272" s="225"/>
      <c r="AT2272" s="226" t="s">
        <v>193</v>
      </c>
      <c r="AU2272" s="226" t="s">
        <v>84</v>
      </c>
      <c r="AV2272" s="14" t="s">
        <v>84</v>
      </c>
      <c r="AW2272" s="14" t="s">
        <v>31</v>
      </c>
      <c r="AX2272" s="14" t="s">
        <v>75</v>
      </c>
      <c r="AY2272" s="226" t="s">
        <v>184</v>
      </c>
    </row>
    <row r="2273" spans="2:51" s="14" customFormat="1" ht="11.25">
      <c r="B2273" s="216"/>
      <c r="C2273" s="217"/>
      <c r="D2273" s="207" t="s">
        <v>193</v>
      </c>
      <c r="E2273" s="218" t="s">
        <v>1</v>
      </c>
      <c r="F2273" s="219" t="s">
        <v>545</v>
      </c>
      <c r="G2273" s="217"/>
      <c r="H2273" s="220">
        <v>13.455</v>
      </c>
      <c r="I2273" s="221"/>
      <c r="J2273" s="217"/>
      <c r="K2273" s="217"/>
      <c r="L2273" s="222"/>
      <c r="M2273" s="223"/>
      <c r="N2273" s="224"/>
      <c r="O2273" s="224"/>
      <c r="P2273" s="224"/>
      <c r="Q2273" s="224"/>
      <c r="R2273" s="224"/>
      <c r="S2273" s="224"/>
      <c r="T2273" s="225"/>
      <c r="AT2273" s="226" t="s">
        <v>193</v>
      </c>
      <c r="AU2273" s="226" t="s">
        <v>84</v>
      </c>
      <c r="AV2273" s="14" t="s">
        <v>84</v>
      </c>
      <c r="AW2273" s="14" t="s">
        <v>31</v>
      </c>
      <c r="AX2273" s="14" t="s">
        <v>75</v>
      </c>
      <c r="AY2273" s="226" t="s">
        <v>184</v>
      </c>
    </row>
    <row r="2274" spans="2:51" s="14" customFormat="1" ht="11.25">
      <c r="B2274" s="216"/>
      <c r="C2274" s="217"/>
      <c r="D2274" s="207" t="s">
        <v>193</v>
      </c>
      <c r="E2274" s="218" t="s">
        <v>1</v>
      </c>
      <c r="F2274" s="219" t="s">
        <v>546</v>
      </c>
      <c r="G2274" s="217"/>
      <c r="H2274" s="220">
        <v>6.3</v>
      </c>
      <c r="I2274" s="221"/>
      <c r="J2274" s="217"/>
      <c r="K2274" s="217"/>
      <c r="L2274" s="222"/>
      <c r="M2274" s="223"/>
      <c r="N2274" s="224"/>
      <c r="O2274" s="224"/>
      <c r="P2274" s="224"/>
      <c r="Q2274" s="224"/>
      <c r="R2274" s="224"/>
      <c r="S2274" s="224"/>
      <c r="T2274" s="225"/>
      <c r="AT2274" s="226" t="s">
        <v>193</v>
      </c>
      <c r="AU2274" s="226" t="s">
        <v>84</v>
      </c>
      <c r="AV2274" s="14" t="s">
        <v>84</v>
      </c>
      <c r="AW2274" s="14" t="s">
        <v>31</v>
      </c>
      <c r="AX2274" s="14" t="s">
        <v>75</v>
      </c>
      <c r="AY2274" s="226" t="s">
        <v>184</v>
      </c>
    </row>
    <row r="2275" spans="2:51" s="14" customFormat="1" ht="11.25">
      <c r="B2275" s="216"/>
      <c r="C2275" s="217"/>
      <c r="D2275" s="207" t="s">
        <v>193</v>
      </c>
      <c r="E2275" s="218" t="s">
        <v>1</v>
      </c>
      <c r="F2275" s="219" t="s">
        <v>547</v>
      </c>
      <c r="G2275" s="217"/>
      <c r="H2275" s="220">
        <v>14.22</v>
      </c>
      <c r="I2275" s="221"/>
      <c r="J2275" s="217"/>
      <c r="K2275" s="217"/>
      <c r="L2275" s="222"/>
      <c r="M2275" s="223"/>
      <c r="N2275" s="224"/>
      <c r="O2275" s="224"/>
      <c r="P2275" s="224"/>
      <c r="Q2275" s="224"/>
      <c r="R2275" s="224"/>
      <c r="S2275" s="224"/>
      <c r="T2275" s="225"/>
      <c r="AT2275" s="226" t="s">
        <v>193</v>
      </c>
      <c r="AU2275" s="226" t="s">
        <v>84</v>
      </c>
      <c r="AV2275" s="14" t="s">
        <v>84</v>
      </c>
      <c r="AW2275" s="14" t="s">
        <v>31</v>
      </c>
      <c r="AX2275" s="14" t="s">
        <v>75</v>
      </c>
      <c r="AY2275" s="226" t="s">
        <v>184</v>
      </c>
    </row>
    <row r="2276" spans="2:51" s="14" customFormat="1" ht="11.25">
      <c r="B2276" s="216"/>
      <c r="C2276" s="217"/>
      <c r="D2276" s="207" t="s">
        <v>193</v>
      </c>
      <c r="E2276" s="218" t="s">
        <v>1</v>
      </c>
      <c r="F2276" s="219" t="s">
        <v>548</v>
      </c>
      <c r="G2276" s="217"/>
      <c r="H2276" s="220">
        <v>4.95</v>
      </c>
      <c r="I2276" s="221"/>
      <c r="J2276" s="217"/>
      <c r="K2276" s="217"/>
      <c r="L2276" s="222"/>
      <c r="M2276" s="223"/>
      <c r="N2276" s="224"/>
      <c r="O2276" s="224"/>
      <c r="P2276" s="224"/>
      <c r="Q2276" s="224"/>
      <c r="R2276" s="224"/>
      <c r="S2276" s="224"/>
      <c r="T2276" s="225"/>
      <c r="AT2276" s="226" t="s">
        <v>193</v>
      </c>
      <c r="AU2276" s="226" t="s">
        <v>84</v>
      </c>
      <c r="AV2276" s="14" t="s">
        <v>84</v>
      </c>
      <c r="AW2276" s="14" t="s">
        <v>31</v>
      </c>
      <c r="AX2276" s="14" t="s">
        <v>75</v>
      </c>
      <c r="AY2276" s="226" t="s">
        <v>184</v>
      </c>
    </row>
    <row r="2277" spans="2:51" s="14" customFormat="1" ht="11.25">
      <c r="B2277" s="216"/>
      <c r="C2277" s="217"/>
      <c r="D2277" s="207" t="s">
        <v>193</v>
      </c>
      <c r="E2277" s="218" t="s">
        <v>1</v>
      </c>
      <c r="F2277" s="219" t="s">
        <v>549</v>
      </c>
      <c r="G2277" s="217"/>
      <c r="H2277" s="220">
        <v>3.33</v>
      </c>
      <c r="I2277" s="221"/>
      <c r="J2277" s="217"/>
      <c r="K2277" s="217"/>
      <c r="L2277" s="222"/>
      <c r="M2277" s="223"/>
      <c r="N2277" s="224"/>
      <c r="O2277" s="224"/>
      <c r="P2277" s="224"/>
      <c r="Q2277" s="224"/>
      <c r="R2277" s="224"/>
      <c r="S2277" s="224"/>
      <c r="T2277" s="225"/>
      <c r="AT2277" s="226" t="s">
        <v>193</v>
      </c>
      <c r="AU2277" s="226" t="s">
        <v>84</v>
      </c>
      <c r="AV2277" s="14" t="s">
        <v>84</v>
      </c>
      <c r="AW2277" s="14" t="s">
        <v>31</v>
      </c>
      <c r="AX2277" s="14" t="s">
        <v>75</v>
      </c>
      <c r="AY2277" s="226" t="s">
        <v>184</v>
      </c>
    </row>
    <row r="2278" spans="2:51" s="14" customFormat="1" ht="11.25">
      <c r="B2278" s="216"/>
      <c r="C2278" s="217"/>
      <c r="D2278" s="207" t="s">
        <v>193</v>
      </c>
      <c r="E2278" s="218" t="s">
        <v>1</v>
      </c>
      <c r="F2278" s="219" t="s">
        <v>550</v>
      </c>
      <c r="G2278" s="217"/>
      <c r="H2278" s="220">
        <v>11.115</v>
      </c>
      <c r="I2278" s="221"/>
      <c r="J2278" s="217"/>
      <c r="K2278" s="217"/>
      <c r="L2278" s="222"/>
      <c r="M2278" s="223"/>
      <c r="N2278" s="224"/>
      <c r="O2278" s="224"/>
      <c r="P2278" s="224"/>
      <c r="Q2278" s="224"/>
      <c r="R2278" s="224"/>
      <c r="S2278" s="224"/>
      <c r="T2278" s="225"/>
      <c r="AT2278" s="226" t="s">
        <v>193</v>
      </c>
      <c r="AU2278" s="226" t="s">
        <v>84</v>
      </c>
      <c r="AV2278" s="14" t="s">
        <v>84</v>
      </c>
      <c r="AW2278" s="14" t="s">
        <v>31</v>
      </c>
      <c r="AX2278" s="14" t="s">
        <v>75</v>
      </c>
      <c r="AY2278" s="226" t="s">
        <v>184</v>
      </c>
    </row>
    <row r="2279" spans="2:51" s="14" customFormat="1" ht="11.25">
      <c r="B2279" s="216"/>
      <c r="C2279" s="217"/>
      <c r="D2279" s="207" t="s">
        <v>193</v>
      </c>
      <c r="E2279" s="218" t="s">
        <v>1</v>
      </c>
      <c r="F2279" s="219" t="s">
        <v>551</v>
      </c>
      <c r="G2279" s="217"/>
      <c r="H2279" s="220">
        <v>9.423</v>
      </c>
      <c r="I2279" s="221"/>
      <c r="J2279" s="217"/>
      <c r="K2279" s="217"/>
      <c r="L2279" s="222"/>
      <c r="M2279" s="223"/>
      <c r="N2279" s="224"/>
      <c r="O2279" s="224"/>
      <c r="P2279" s="224"/>
      <c r="Q2279" s="224"/>
      <c r="R2279" s="224"/>
      <c r="S2279" s="224"/>
      <c r="T2279" s="225"/>
      <c r="AT2279" s="226" t="s">
        <v>193</v>
      </c>
      <c r="AU2279" s="226" t="s">
        <v>84</v>
      </c>
      <c r="AV2279" s="14" t="s">
        <v>84</v>
      </c>
      <c r="AW2279" s="14" t="s">
        <v>31</v>
      </c>
      <c r="AX2279" s="14" t="s">
        <v>75</v>
      </c>
      <c r="AY2279" s="226" t="s">
        <v>184</v>
      </c>
    </row>
    <row r="2280" spans="2:51" s="14" customFormat="1" ht="11.25">
      <c r="B2280" s="216"/>
      <c r="C2280" s="217"/>
      <c r="D2280" s="207" t="s">
        <v>193</v>
      </c>
      <c r="E2280" s="218" t="s">
        <v>1</v>
      </c>
      <c r="F2280" s="219" t="s">
        <v>552</v>
      </c>
      <c r="G2280" s="217"/>
      <c r="H2280" s="220">
        <v>10.683</v>
      </c>
      <c r="I2280" s="221"/>
      <c r="J2280" s="217"/>
      <c r="K2280" s="217"/>
      <c r="L2280" s="222"/>
      <c r="M2280" s="223"/>
      <c r="N2280" s="224"/>
      <c r="O2280" s="224"/>
      <c r="P2280" s="224"/>
      <c r="Q2280" s="224"/>
      <c r="R2280" s="224"/>
      <c r="S2280" s="224"/>
      <c r="T2280" s="225"/>
      <c r="AT2280" s="226" t="s">
        <v>193</v>
      </c>
      <c r="AU2280" s="226" t="s">
        <v>84</v>
      </c>
      <c r="AV2280" s="14" t="s">
        <v>84</v>
      </c>
      <c r="AW2280" s="14" t="s">
        <v>31</v>
      </c>
      <c r="AX2280" s="14" t="s">
        <v>75</v>
      </c>
      <c r="AY2280" s="226" t="s">
        <v>184</v>
      </c>
    </row>
    <row r="2281" spans="2:51" s="14" customFormat="1" ht="11.25">
      <c r="B2281" s="216"/>
      <c r="C2281" s="217"/>
      <c r="D2281" s="207" t="s">
        <v>193</v>
      </c>
      <c r="E2281" s="218" t="s">
        <v>1</v>
      </c>
      <c r="F2281" s="219" t="s">
        <v>553</v>
      </c>
      <c r="G2281" s="217"/>
      <c r="H2281" s="220">
        <v>1.44</v>
      </c>
      <c r="I2281" s="221"/>
      <c r="J2281" s="217"/>
      <c r="K2281" s="217"/>
      <c r="L2281" s="222"/>
      <c r="M2281" s="223"/>
      <c r="N2281" s="224"/>
      <c r="O2281" s="224"/>
      <c r="P2281" s="224"/>
      <c r="Q2281" s="224"/>
      <c r="R2281" s="224"/>
      <c r="S2281" s="224"/>
      <c r="T2281" s="225"/>
      <c r="AT2281" s="226" t="s">
        <v>193</v>
      </c>
      <c r="AU2281" s="226" t="s">
        <v>84</v>
      </c>
      <c r="AV2281" s="14" t="s">
        <v>84</v>
      </c>
      <c r="AW2281" s="14" t="s">
        <v>31</v>
      </c>
      <c r="AX2281" s="14" t="s">
        <v>75</v>
      </c>
      <c r="AY2281" s="226" t="s">
        <v>184</v>
      </c>
    </row>
    <row r="2282" spans="2:51" s="14" customFormat="1" ht="11.25">
      <c r="B2282" s="216"/>
      <c r="C2282" s="217"/>
      <c r="D2282" s="207" t="s">
        <v>193</v>
      </c>
      <c r="E2282" s="218" t="s">
        <v>1</v>
      </c>
      <c r="F2282" s="219" t="s">
        <v>554</v>
      </c>
      <c r="G2282" s="217"/>
      <c r="H2282" s="220">
        <v>20.204999999999998</v>
      </c>
      <c r="I2282" s="221"/>
      <c r="J2282" s="217"/>
      <c r="K2282" s="217"/>
      <c r="L2282" s="222"/>
      <c r="M2282" s="223"/>
      <c r="N2282" s="224"/>
      <c r="O2282" s="224"/>
      <c r="P2282" s="224"/>
      <c r="Q2282" s="224"/>
      <c r="R2282" s="224"/>
      <c r="S2282" s="224"/>
      <c r="T2282" s="225"/>
      <c r="AT2282" s="226" t="s">
        <v>193</v>
      </c>
      <c r="AU2282" s="226" t="s">
        <v>84</v>
      </c>
      <c r="AV2282" s="14" t="s">
        <v>84</v>
      </c>
      <c r="AW2282" s="14" t="s">
        <v>31</v>
      </c>
      <c r="AX2282" s="14" t="s">
        <v>75</v>
      </c>
      <c r="AY2282" s="226" t="s">
        <v>184</v>
      </c>
    </row>
    <row r="2283" spans="2:51" s="14" customFormat="1" ht="11.25">
      <c r="B2283" s="216"/>
      <c r="C2283" s="217"/>
      <c r="D2283" s="207" t="s">
        <v>193</v>
      </c>
      <c r="E2283" s="218" t="s">
        <v>1</v>
      </c>
      <c r="F2283" s="219" t="s">
        <v>555</v>
      </c>
      <c r="G2283" s="217"/>
      <c r="H2283" s="220">
        <v>1.44</v>
      </c>
      <c r="I2283" s="221"/>
      <c r="J2283" s="217"/>
      <c r="K2283" s="217"/>
      <c r="L2283" s="222"/>
      <c r="M2283" s="223"/>
      <c r="N2283" s="224"/>
      <c r="O2283" s="224"/>
      <c r="P2283" s="224"/>
      <c r="Q2283" s="224"/>
      <c r="R2283" s="224"/>
      <c r="S2283" s="224"/>
      <c r="T2283" s="225"/>
      <c r="AT2283" s="226" t="s">
        <v>193</v>
      </c>
      <c r="AU2283" s="226" t="s">
        <v>84</v>
      </c>
      <c r="AV2283" s="14" t="s">
        <v>84</v>
      </c>
      <c r="AW2283" s="14" t="s">
        <v>31</v>
      </c>
      <c r="AX2283" s="14" t="s">
        <v>75</v>
      </c>
      <c r="AY2283" s="226" t="s">
        <v>184</v>
      </c>
    </row>
    <row r="2284" spans="2:51" s="14" customFormat="1" ht="11.25">
      <c r="B2284" s="216"/>
      <c r="C2284" s="217"/>
      <c r="D2284" s="207" t="s">
        <v>193</v>
      </c>
      <c r="E2284" s="218" t="s">
        <v>1</v>
      </c>
      <c r="F2284" s="219" t="s">
        <v>556</v>
      </c>
      <c r="G2284" s="217"/>
      <c r="H2284" s="220">
        <v>20.204999999999998</v>
      </c>
      <c r="I2284" s="221"/>
      <c r="J2284" s="217"/>
      <c r="K2284" s="217"/>
      <c r="L2284" s="222"/>
      <c r="M2284" s="223"/>
      <c r="N2284" s="224"/>
      <c r="O2284" s="224"/>
      <c r="P2284" s="224"/>
      <c r="Q2284" s="224"/>
      <c r="R2284" s="224"/>
      <c r="S2284" s="224"/>
      <c r="T2284" s="225"/>
      <c r="AT2284" s="226" t="s">
        <v>193</v>
      </c>
      <c r="AU2284" s="226" t="s">
        <v>84</v>
      </c>
      <c r="AV2284" s="14" t="s">
        <v>84</v>
      </c>
      <c r="AW2284" s="14" t="s">
        <v>31</v>
      </c>
      <c r="AX2284" s="14" t="s">
        <v>75</v>
      </c>
      <c r="AY2284" s="226" t="s">
        <v>184</v>
      </c>
    </row>
    <row r="2285" spans="2:51" s="14" customFormat="1" ht="11.25">
      <c r="B2285" s="216"/>
      <c r="C2285" s="217"/>
      <c r="D2285" s="207" t="s">
        <v>193</v>
      </c>
      <c r="E2285" s="218" t="s">
        <v>1</v>
      </c>
      <c r="F2285" s="219" t="s">
        <v>557</v>
      </c>
      <c r="G2285" s="217"/>
      <c r="H2285" s="220">
        <v>10.683</v>
      </c>
      <c r="I2285" s="221"/>
      <c r="J2285" s="217"/>
      <c r="K2285" s="217"/>
      <c r="L2285" s="222"/>
      <c r="M2285" s="223"/>
      <c r="N2285" s="224"/>
      <c r="O2285" s="224"/>
      <c r="P2285" s="224"/>
      <c r="Q2285" s="224"/>
      <c r="R2285" s="224"/>
      <c r="S2285" s="224"/>
      <c r="T2285" s="225"/>
      <c r="AT2285" s="226" t="s">
        <v>193</v>
      </c>
      <c r="AU2285" s="226" t="s">
        <v>84</v>
      </c>
      <c r="AV2285" s="14" t="s">
        <v>84</v>
      </c>
      <c r="AW2285" s="14" t="s">
        <v>31</v>
      </c>
      <c r="AX2285" s="14" t="s">
        <v>75</v>
      </c>
      <c r="AY2285" s="226" t="s">
        <v>184</v>
      </c>
    </row>
    <row r="2286" spans="2:51" s="14" customFormat="1" ht="11.25">
      <c r="B2286" s="216"/>
      <c r="C2286" s="217"/>
      <c r="D2286" s="207" t="s">
        <v>193</v>
      </c>
      <c r="E2286" s="218" t="s">
        <v>1</v>
      </c>
      <c r="F2286" s="219" t="s">
        <v>558</v>
      </c>
      <c r="G2286" s="217"/>
      <c r="H2286" s="220">
        <v>10.683</v>
      </c>
      <c r="I2286" s="221"/>
      <c r="J2286" s="217"/>
      <c r="K2286" s="217"/>
      <c r="L2286" s="222"/>
      <c r="M2286" s="223"/>
      <c r="N2286" s="224"/>
      <c r="O2286" s="224"/>
      <c r="P2286" s="224"/>
      <c r="Q2286" s="224"/>
      <c r="R2286" s="224"/>
      <c r="S2286" s="224"/>
      <c r="T2286" s="225"/>
      <c r="AT2286" s="226" t="s">
        <v>193</v>
      </c>
      <c r="AU2286" s="226" t="s">
        <v>84</v>
      </c>
      <c r="AV2286" s="14" t="s">
        <v>84</v>
      </c>
      <c r="AW2286" s="14" t="s">
        <v>31</v>
      </c>
      <c r="AX2286" s="14" t="s">
        <v>75</v>
      </c>
      <c r="AY2286" s="226" t="s">
        <v>184</v>
      </c>
    </row>
    <row r="2287" spans="2:51" s="14" customFormat="1" ht="11.25">
      <c r="B2287" s="216"/>
      <c r="C2287" s="217"/>
      <c r="D2287" s="207" t="s">
        <v>193</v>
      </c>
      <c r="E2287" s="218" t="s">
        <v>1</v>
      </c>
      <c r="F2287" s="219" t="s">
        <v>559</v>
      </c>
      <c r="G2287" s="217"/>
      <c r="H2287" s="220">
        <v>10.664999999999999</v>
      </c>
      <c r="I2287" s="221"/>
      <c r="J2287" s="217"/>
      <c r="K2287" s="217"/>
      <c r="L2287" s="222"/>
      <c r="M2287" s="223"/>
      <c r="N2287" s="224"/>
      <c r="O2287" s="224"/>
      <c r="P2287" s="224"/>
      <c r="Q2287" s="224"/>
      <c r="R2287" s="224"/>
      <c r="S2287" s="224"/>
      <c r="T2287" s="225"/>
      <c r="AT2287" s="226" t="s">
        <v>193</v>
      </c>
      <c r="AU2287" s="226" t="s">
        <v>84</v>
      </c>
      <c r="AV2287" s="14" t="s">
        <v>84</v>
      </c>
      <c r="AW2287" s="14" t="s">
        <v>31</v>
      </c>
      <c r="AX2287" s="14" t="s">
        <v>75</v>
      </c>
      <c r="AY2287" s="226" t="s">
        <v>184</v>
      </c>
    </row>
    <row r="2288" spans="2:51" s="14" customFormat="1" ht="11.25">
      <c r="B2288" s="216"/>
      <c r="C2288" s="217"/>
      <c r="D2288" s="207" t="s">
        <v>193</v>
      </c>
      <c r="E2288" s="218" t="s">
        <v>1</v>
      </c>
      <c r="F2288" s="219" t="s">
        <v>560</v>
      </c>
      <c r="G2288" s="217"/>
      <c r="H2288" s="220">
        <v>6.75</v>
      </c>
      <c r="I2288" s="221"/>
      <c r="J2288" s="217"/>
      <c r="K2288" s="217"/>
      <c r="L2288" s="222"/>
      <c r="M2288" s="223"/>
      <c r="N2288" s="224"/>
      <c r="O2288" s="224"/>
      <c r="P2288" s="224"/>
      <c r="Q2288" s="224"/>
      <c r="R2288" s="224"/>
      <c r="S2288" s="224"/>
      <c r="T2288" s="225"/>
      <c r="AT2288" s="226" t="s">
        <v>193</v>
      </c>
      <c r="AU2288" s="226" t="s">
        <v>84</v>
      </c>
      <c r="AV2288" s="14" t="s">
        <v>84</v>
      </c>
      <c r="AW2288" s="14" t="s">
        <v>31</v>
      </c>
      <c r="AX2288" s="14" t="s">
        <v>75</v>
      </c>
      <c r="AY2288" s="226" t="s">
        <v>184</v>
      </c>
    </row>
    <row r="2289" spans="1:65" s="14" customFormat="1" ht="11.25">
      <c r="B2289" s="216"/>
      <c r="C2289" s="217"/>
      <c r="D2289" s="207" t="s">
        <v>193</v>
      </c>
      <c r="E2289" s="218" t="s">
        <v>1</v>
      </c>
      <c r="F2289" s="219" t="s">
        <v>561</v>
      </c>
      <c r="G2289" s="217"/>
      <c r="H2289" s="220">
        <v>19.62</v>
      </c>
      <c r="I2289" s="221"/>
      <c r="J2289" s="217"/>
      <c r="K2289" s="217"/>
      <c r="L2289" s="222"/>
      <c r="M2289" s="223"/>
      <c r="N2289" s="224"/>
      <c r="O2289" s="224"/>
      <c r="P2289" s="224"/>
      <c r="Q2289" s="224"/>
      <c r="R2289" s="224"/>
      <c r="S2289" s="224"/>
      <c r="T2289" s="225"/>
      <c r="AT2289" s="226" t="s">
        <v>193</v>
      </c>
      <c r="AU2289" s="226" t="s">
        <v>84</v>
      </c>
      <c r="AV2289" s="14" t="s">
        <v>84</v>
      </c>
      <c r="AW2289" s="14" t="s">
        <v>31</v>
      </c>
      <c r="AX2289" s="14" t="s">
        <v>75</v>
      </c>
      <c r="AY2289" s="226" t="s">
        <v>184</v>
      </c>
    </row>
    <row r="2290" spans="1:65" s="14" customFormat="1" ht="11.25">
      <c r="B2290" s="216"/>
      <c r="C2290" s="217"/>
      <c r="D2290" s="207" t="s">
        <v>193</v>
      </c>
      <c r="E2290" s="218" t="s">
        <v>1</v>
      </c>
      <c r="F2290" s="219" t="s">
        <v>562</v>
      </c>
      <c r="G2290" s="217"/>
      <c r="H2290" s="220">
        <v>4.95</v>
      </c>
      <c r="I2290" s="221"/>
      <c r="J2290" s="217"/>
      <c r="K2290" s="217"/>
      <c r="L2290" s="222"/>
      <c r="M2290" s="223"/>
      <c r="N2290" s="224"/>
      <c r="O2290" s="224"/>
      <c r="P2290" s="224"/>
      <c r="Q2290" s="224"/>
      <c r="R2290" s="224"/>
      <c r="S2290" s="224"/>
      <c r="T2290" s="225"/>
      <c r="AT2290" s="226" t="s">
        <v>193</v>
      </c>
      <c r="AU2290" s="226" t="s">
        <v>84</v>
      </c>
      <c r="AV2290" s="14" t="s">
        <v>84</v>
      </c>
      <c r="AW2290" s="14" t="s">
        <v>31</v>
      </c>
      <c r="AX2290" s="14" t="s">
        <v>75</v>
      </c>
      <c r="AY2290" s="226" t="s">
        <v>184</v>
      </c>
    </row>
    <row r="2291" spans="1:65" s="14" customFormat="1" ht="11.25">
      <c r="B2291" s="216"/>
      <c r="C2291" s="217"/>
      <c r="D2291" s="207" t="s">
        <v>193</v>
      </c>
      <c r="E2291" s="218" t="s">
        <v>1</v>
      </c>
      <c r="F2291" s="219" t="s">
        <v>563</v>
      </c>
      <c r="G2291" s="217"/>
      <c r="H2291" s="220">
        <v>3.33</v>
      </c>
      <c r="I2291" s="221"/>
      <c r="J2291" s="217"/>
      <c r="K2291" s="217"/>
      <c r="L2291" s="222"/>
      <c r="M2291" s="223"/>
      <c r="N2291" s="224"/>
      <c r="O2291" s="224"/>
      <c r="P2291" s="224"/>
      <c r="Q2291" s="224"/>
      <c r="R2291" s="224"/>
      <c r="S2291" s="224"/>
      <c r="T2291" s="225"/>
      <c r="AT2291" s="226" t="s">
        <v>193</v>
      </c>
      <c r="AU2291" s="226" t="s">
        <v>84</v>
      </c>
      <c r="AV2291" s="14" t="s">
        <v>84</v>
      </c>
      <c r="AW2291" s="14" t="s">
        <v>31</v>
      </c>
      <c r="AX2291" s="14" t="s">
        <v>75</v>
      </c>
      <c r="AY2291" s="226" t="s">
        <v>184</v>
      </c>
    </row>
    <row r="2292" spans="1:65" s="14" customFormat="1" ht="11.25">
      <c r="B2292" s="216"/>
      <c r="C2292" s="217"/>
      <c r="D2292" s="207" t="s">
        <v>193</v>
      </c>
      <c r="E2292" s="218" t="s">
        <v>1</v>
      </c>
      <c r="F2292" s="219" t="s">
        <v>564</v>
      </c>
      <c r="G2292" s="217"/>
      <c r="H2292" s="220">
        <v>24.867999999999999</v>
      </c>
      <c r="I2292" s="221"/>
      <c r="J2292" s="217"/>
      <c r="K2292" s="217"/>
      <c r="L2292" s="222"/>
      <c r="M2292" s="223"/>
      <c r="N2292" s="224"/>
      <c r="O2292" s="224"/>
      <c r="P2292" s="224"/>
      <c r="Q2292" s="224"/>
      <c r="R2292" s="224"/>
      <c r="S2292" s="224"/>
      <c r="T2292" s="225"/>
      <c r="AT2292" s="226" t="s">
        <v>193</v>
      </c>
      <c r="AU2292" s="226" t="s">
        <v>84</v>
      </c>
      <c r="AV2292" s="14" t="s">
        <v>84</v>
      </c>
      <c r="AW2292" s="14" t="s">
        <v>31</v>
      </c>
      <c r="AX2292" s="14" t="s">
        <v>75</v>
      </c>
      <c r="AY2292" s="226" t="s">
        <v>184</v>
      </c>
    </row>
    <row r="2293" spans="1:65" s="2" customFormat="1" ht="16.5" customHeight="1">
      <c r="A2293" s="34"/>
      <c r="B2293" s="35"/>
      <c r="C2293" s="227" t="s">
        <v>2000</v>
      </c>
      <c r="D2293" s="227" t="s">
        <v>592</v>
      </c>
      <c r="E2293" s="228" t="s">
        <v>2001</v>
      </c>
      <c r="F2293" s="229" t="s">
        <v>2002</v>
      </c>
      <c r="G2293" s="230" t="s">
        <v>122</v>
      </c>
      <c r="H2293" s="231">
        <v>1043.221</v>
      </c>
      <c r="I2293" s="232"/>
      <c r="J2293" s="233">
        <f>ROUND(I2293*H2293,2)</f>
        <v>0</v>
      </c>
      <c r="K2293" s="229" t="s">
        <v>190</v>
      </c>
      <c r="L2293" s="234"/>
      <c r="M2293" s="235" t="s">
        <v>1</v>
      </c>
      <c r="N2293" s="236" t="s">
        <v>40</v>
      </c>
      <c r="O2293" s="71"/>
      <c r="P2293" s="201">
        <f>O2293*H2293</f>
        <v>0</v>
      </c>
      <c r="Q2293" s="201">
        <v>0</v>
      </c>
      <c r="R2293" s="201">
        <f>Q2293*H2293</f>
        <v>0</v>
      </c>
      <c r="S2293" s="201">
        <v>0</v>
      </c>
      <c r="T2293" s="202">
        <f>S2293*H2293</f>
        <v>0</v>
      </c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R2293" s="203" t="s">
        <v>715</v>
      </c>
      <c r="AT2293" s="203" t="s">
        <v>592</v>
      </c>
      <c r="AU2293" s="203" t="s">
        <v>84</v>
      </c>
      <c r="AY2293" s="17" t="s">
        <v>184</v>
      </c>
      <c r="BE2293" s="204">
        <f>IF(N2293="základní",J2293,0)</f>
        <v>0</v>
      </c>
      <c r="BF2293" s="204">
        <f>IF(N2293="snížená",J2293,0)</f>
        <v>0</v>
      </c>
      <c r="BG2293" s="204">
        <f>IF(N2293="zákl. přenesená",J2293,0)</f>
        <v>0</v>
      </c>
      <c r="BH2293" s="204">
        <f>IF(N2293="sníž. přenesená",J2293,0)</f>
        <v>0</v>
      </c>
      <c r="BI2293" s="204">
        <f>IF(N2293="nulová",J2293,0)</f>
        <v>0</v>
      </c>
      <c r="BJ2293" s="17" t="s">
        <v>82</v>
      </c>
      <c r="BK2293" s="204">
        <f>ROUND(I2293*H2293,2)</f>
        <v>0</v>
      </c>
      <c r="BL2293" s="17" t="s">
        <v>382</v>
      </c>
      <c r="BM2293" s="203" t="s">
        <v>2003</v>
      </c>
    </row>
    <row r="2294" spans="1:65" s="14" customFormat="1" ht="11.25">
      <c r="B2294" s="216"/>
      <c r="C2294" s="217"/>
      <c r="D2294" s="207" t="s">
        <v>193</v>
      </c>
      <c r="E2294" s="217"/>
      <c r="F2294" s="219" t="s">
        <v>2004</v>
      </c>
      <c r="G2294" s="217"/>
      <c r="H2294" s="220">
        <v>1043.221</v>
      </c>
      <c r="I2294" s="221"/>
      <c r="J2294" s="217"/>
      <c r="K2294" s="217"/>
      <c r="L2294" s="222"/>
      <c r="M2294" s="223"/>
      <c r="N2294" s="224"/>
      <c r="O2294" s="224"/>
      <c r="P2294" s="224"/>
      <c r="Q2294" s="224"/>
      <c r="R2294" s="224"/>
      <c r="S2294" s="224"/>
      <c r="T2294" s="225"/>
      <c r="AT2294" s="226" t="s">
        <v>193</v>
      </c>
      <c r="AU2294" s="226" t="s">
        <v>84</v>
      </c>
      <c r="AV2294" s="14" t="s">
        <v>84</v>
      </c>
      <c r="AW2294" s="14" t="s">
        <v>4</v>
      </c>
      <c r="AX2294" s="14" t="s">
        <v>82</v>
      </c>
      <c r="AY2294" s="226" t="s">
        <v>184</v>
      </c>
    </row>
    <row r="2295" spans="1:65" s="2" customFormat="1" ht="48">
      <c r="A2295" s="34"/>
      <c r="B2295" s="35"/>
      <c r="C2295" s="192" t="s">
        <v>2005</v>
      </c>
      <c r="D2295" s="192" t="s">
        <v>187</v>
      </c>
      <c r="E2295" s="193" t="s">
        <v>2006</v>
      </c>
      <c r="F2295" s="194" t="s">
        <v>2007</v>
      </c>
      <c r="G2295" s="195" t="s">
        <v>122</v>
      </c>
      <c r="H2295" s="196">
        <v>1737.4949999999999</v>
      </c>
      <c r="I2295" s="197"/>
      <c r="J2295" s="198">
        <f>ROUND(I2295*H2295,2)</f>
        <v>0</v>
      </c>
      <c r="K2295" s="194" t="s">
        <v>649</v>
      </c>
      <c r="L2295" s="39"/>
      <c r="M2295" s="199" t="s">
        <v>1</v>
      </c>
      <c r="N2295" s="200" t="s">
        <v>40</v>
      </c>
      <c r="O2295" s="71"/>
      <c r="P2295" s="201">
        <f>O2295*H2295</f>
        <v>0</v>
      </c>
      <c r="Q2295" s="201">
        <v>0</v>
      </c>
      <c r="R2295" s="201">
        <f>Q2295*H2295</f>
        <v>0</v>
      </c>
      <c r="S2295" s="201">
        <v>0</v>
      </c>
      <c r="T2295" s="202">
        <f>S2295*H2295</f>
        <v>0</v>
      </c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  <c r="AR2295" s="203" t="s">
        <v>382</v>
      </c>
      <c r="AT2295" s="203" t="s">
        <v>187</v>
      </c>
      <c r="AU2295" s="203" t="s">
        <v>84</v>
      </c>
      <c r="AY2295" s="17" t="s">
        <v>184</v>
      </c>
      <c r="BE2295" s="204">
        <f>IF(N2295="základní",J2295,0)</f>
        <v>0</v>
      </c>
      <c r="BF2295" s="204">
        <f>IF(N2295="snížená",J2295,0)</f>
        <v>0</v>
      </c>
      <c r="BG2295" s="204">
        <f>IF(N2295="zákl. přenesená",J2295,0)</f>
        <v>0</v>
      </c>
      <c r="BH2295" s="204">
        <f>IF(N2295="sníž. přenesená",J2295,0)</f>
        <v>0</v>
      </c>
      <c r="BI2295" s="204">
        <f>IF(N2295="nulová",J2295,0)</f>
        <v>0</v>
      </c>
      <c r="BJ2295" s="17" t="s">
        <v>82</v>
      </c>
      <c r="BK2295" s="204">
        <f>ROUND(I2295*H2295,2)</f>
        <v>0</v>
      </c>
      <c r="BL2295" s="17" t="s">
        <v>382</v>
      </c>
      <c r="BM2295" s="203" t="s">
        <v>2008</v>
      </c>
    </row>
    <row r="2296" spans="1:65" s="13" customFormat="1" ht="22.5">
      <c r="B2296" s="205"/>
      <c r="C2296" s="206"/>
      <c r="D2296" s="207" t="s">
        <v>193</v>
      </c>
      <c r="E2296" s="208" t="s">
        <v>1</v>
      </c>
      <c r="F2296" s="209" t="s">
        <v>194</v>
      </c>
      <c r="G2296" s="206"/>
      <c r="H2296" s="208" t="s">
        <v>1</v>
      </c>
      <c r="I2296" s="210"/>
      <c r="J2296" s="206"/>
      <c r="K2296" s="206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193</v>
      </c>
      <c r="AU2296" s="215" t="s">
        <v>84</v>
      </c>
      <c r="AV2296" s="13" t="s">
        <v>82</v>
      </c>
      <c r="AW2296" s="13" t="s">
        <v>31</v>
      </c>
      <c r="AX2296" s="13" t="s">
        <v>75</v>
      </c>
      <c r="AY2296" s="215" t="s">
        <v>184</v>
      </c>
    </row>
    <row r="2297" spans="1:65" s="13" customFormat="1" ht="11.25">
      <c r="B2297" s="205"/>
      <c r="C2297" s="206"/>
      <c r="D2297" s="207" t="s">
        <v>193</v>
      </c>
      <c r="E2297" s="208" t="s">
        <v>1</v>
      </c>
      <c r="F2297" s="209" t="s">
        <v>195</v>
      </c>
      <c r="G2297" s="206"/>
      <c r="H2297" s="208" t="s">
        <v>1</v>
      </c>
      <c r="I2297" s="210"/>
      <c r="J2297" s="206"/>
      <c r="K2297" s="206"/>
      <c r="L2297" s="211"/>
      <c r="M2297" s="212"/>
      <c r="N2297" s="213"/>
      <c r="O2297" s="213"/>
      <c r="P2297" s="213"/>
      <c r="Q2297" s="213"/>
      <c r="R2297" s="213"/>
      <c r="S2297" s="213"/>
      <c r="T2297" s="214"/>
      <c r="AT2297" s="215" t="s">
        <v>193</v>
      </c>
      <c r="AU2297" s="215" t="s">
        <v>84</v>
      </c>
      <c r="AV2297" s="13" t="s">
        <v>82</v>
      </c>
      <c r="AW2297" s="13" t="s">
        <v>31</v>
      </c>
      <c r="AX2297" s="13" t="s">
        <v>75</v>
      </c>
      <c r="AY2297" s="215" t="s">
        <v>184</v>
      </c>
    </row>
    <row r="2298" spans="1:65" s="14" customFormat="1" ht="11.25">
      <c r="B2298" s="216"/>
      <c r="C2298" s="217"/>
      <c r="D2298" s="207" t="s">
        <v>193</v>
      </c>
      <c r="E2298" s="218" t="s">
        <v>1</v>
      </c>
      <c r="F2298" s="219" t="s">
        <v>2009</v>
      </c>
      <c r="G2298" s="217"/>
      <c r="H2298" s="220">
        <v>22.95</v>
      </c>
      <c r="I2298" s="221"/>
      <c r="J2298" s="217"/>
      <c r="K2298" s="217"/>
      <c r="L2298" s="222"/>
      <c r="M2298" s="223"/>
      <c r="N2298" s="224"/>
      <c r="O2298" s="224"/>
      <c r="P2298" s="224"/>
      <c r="Q2298" s="224"/>
      <c r="R2298" s="224"/>
      <c r="S2298" s="224"/>
      <c r="T2298" s="225"/>
      <c r="AT2298" s="226" t="s">
        <v>193</v>
      </c>
      <c r="AU2298" s="226" t="s">
        <v>84</v>
      </c>
      <c r="AV2298" s="14" t="s">
        <v>84</v>
      </c>
      <c r="AW2298" s="14" t="s">
        <v>31</v>
      </c>
      <c r="AX2298" s="14" t="s">
        <v>75</v>
      </c>
      <c r="AY2298" s="226" t="s">
        <v>184</v>
      </c>
    </row>
    <row r="2299" spans="1:65" s="14" customFormat="1" ht="11.25">
      <c r="B2299" s="216"/>
      <c r="C2299" s="217"/>
      <c r="D2299" s="207" t="s">
        <v>193</v>
      </c>
      <c r="E2299" s="218" t="s">
        <v>1</v>
      </c>
      <c r="F2299" s="219" t="s">
        <v>2010</v>
      </c>
      <c r="G2299" s="217"/>
      <c r="H2299" s="220">
        <v>239.96100000000001</v>
      </c>
      <c r="I2299" s="221"/>
      <c r="J2299" s="217"/>
      <c r="K2299" s="217"/>
      <c r="L2299" s="222"/>
      <c r="M2299" s="223"/>
      <c r="N2299" s="224"/>
      <c r="O2299" s="224"/>
      <c r="P2299" s="224"/>
      <c r="Q2299" s="224"/>
      <c r="R2299" s="224"/>
      <c r="S2299" s="224"/>
      <c r="T2299" s="225"/>
      <c r="AT2299" s="226" t="s">
        <v>193</v>
      </c>
      <c r="AU2299" s="226" t="s">
        <v>84</v>
      </c>
      <c r="AV2299" s="14" t="s">
        <v>84</v>
      </c>
      <c r="AW2299" s="14" t="s">
        <v>31</v>
      </c>
      <c r="AX2299" s="14" t="s">
        <v>75</v>
      </c>
      <c r="AY2299" s="226" t="s">
        <v>184</v>
      </c>
    </row>
    <row r="2300" spans="1:65" s="14" customFormat="1" ht="22.5">
      <c r="B2300" s="216"/>
      <c r="C2300" s="217"/>
      <c r="D2300" s="207" t="s">
        <v>193</v>
      </c>
      <c r="E2300" s="218" t="s">
        <v>1</v>
      </c>
      <c r="F2300" s="219" t="s">
        <v>2011</v>
      </c>
      <c r="G2300" s="217"/>
      <c r="H2300" s="220">
        <v>281.149</v>
      </c>
      <c r="I2300" s="221"/>
      <c r="J2300" s="217"/>
      <c r="K2300" s="217"/>
      <c r="L2300" s="222"/>
      <c r="M2300" s="223"/>
      <c r="N2300" s="224"/>
      <c r="O2300" s="224"/>
      <c r="P2300" s="224"/>
      <c r="Q2300" s="224"/>
      <c r="R2300" s="224"/>
      <c r="S2300" s="224"/>
      <c r="T2300" s="225"/>
      <c r="AT2300" s="226" t="s">
        <v>193</v>
      </c>
      <c r="AU2300" s="226" t="s">
        <v>84</v>
      </c>
      <c r="AV2300" s="14" t="s">
        <v>84</v>
      </c>
      <c r="AW2300" s="14" t="s">
        <v>31</v>
      </c>
      <c r="AX2300" s="14" t="s">
        <v>75</v>
      </c>
      <c r="AY2300" s="226" t="s">
        <v>184</v>
      </c>
    </row>
    <row r="2301" spans="1:65" s="14" customFormat="1" ht="11.25">
      <c r="B2301" s="216"/>
      <c r="C2301" s="217"/>
      <c r="D2301" s="207" t="s">
        <v>193</v>
      </c>
      <c r="E2301" s="218" t="s">
        <v>1</v>
      </c>
      <c r="F2301" s="219" t="s">
        <v>2012</v>
      </c>
      <c r="G2301" s="217"/>
      <c r="H2301" s="220">
        <v>101.74</v>
      </c>
      <c r="I2301" s="221"/>
      <c r="J2301" s="217"/>
      <c r="K2301" s="217"/>
      <c r="L2301" s="222"/>
      <c r="M2301" s="223"/>
      <c r="N2301" s="224"/>
      <c r="O2301" s="224"/>
      <c r="P2301" s="224"/>
      <c r="Q2301" s="224"/>
      <c r="R2301" s="224"/>
      <c r="S2301" s="224"/>
      <c r="T2301" s="225"/>
      <c r="AT2301" s="226" t="s">
        <v>193</v>
      </c>
      <c r="AU2301" s="226" t="s">
        <v>84</v>
      </c>
      <c r="AV2301" s="14" t="s">
        <v>84</v>
      </c>
      <c r="AW2301" s="14" t="s">
        <v>31</v>
      </c>
      <c r="AX2301" s="14" t="s">
        <v>75</v>
      </c>
      <c r="AY2301" s="226" t="s">
        <v>184</v>
      </c>
    </row>
    <row r="2302" spans="1:65" s="14" customFormat="1" ht="11.25">
      <c r="B2302" s="216"/>
      <c r="C2302" s="217"/>
      <c r="D2302" s="207" t="s">
        <v>193</v>
      </c>
      <c r="E2302" s="218" t="s">
        <v>1</v>
      </c>
      <c r="F2302" s="219" t="s">
        <v>2013</v>
      </c>
      <c r="G2302" s="217"/>
      <c r="H2302" s="220">
        <v>50.215000000000003</v>
      </c>
      <c r="I2302" s="221"/>
      <c r="J2302" s="217"/>
      <c r="K2302" s="217"/>
      <c r="L2302" s="222"/>
      <c r="M2302" s="223"/>
      <c r="N2302" s="224"/>
      <c r="O2302" s="224"/>
      <c r="P2302" s="224"/>
      <c r="Q2302" s="224"/>
      <c r="R2302" s="224"/>
      <c r="S2302" s="224"/>
      <c r="T2302" s="225"/>
      <c r="AT2302" s="226" t="s">
        <v>193</v>
      </c>
      <c r="AU2302" s="226" t="s">
        <v>84</v>
      </c>
      <c r="AV2302" s="14" t="s">
        <v>84</v>
      </c>
      <c r="AW2302" s="14" t="s">
        <v>31</v>
      </c>
      <c r="AX2302" s="14" t="s">
        <v>75</v>
      </c>
      <c r="AY2302" s="226" t="s">
        <v>184</v>
      </c>
    </row>
    <row r="2303" spans="1:65" s="14" customFormat="1" ht="11.25">
      <c r="B2303" s="216"/>
      <c r="C2303" s="217"/>
      <c r="D2303" s="207" t="s">
        <v>193</v>
      </c>
      <c r="E2303" s="218" t="s">
        <v>1</v>
      </c>
      <c r="F2303" s="219" t="s">
        <v>2014</v>
      </c>
      <c r="G2303" s="217"/>
      <c r="H2303" s="220">
        <v>57.19</v>
      </c>
      <c r="I2303" s="221"/>
      <c r="J2303" s="217"/>
      <c r="K2303" s="217"/>
      <c r="L2303" s="222"/>
      <c r="M2303" s="223"/>
      <c r="N2303" s="224"/>
      <c r="O2303" s="224"/>
      <c r="P2303" s="224"/>
      <c r="Q2303" s="224"/>
      <c r="R2303" s="224"/>
      <c r="S2303" s="224"/>
      <c r="T2303" s="225"/>
      <c r="AT2303" s="226" t="s">
        <v>193</v>
      </c>
      <c r="AU2303" s="226" t="s">
        <v>84</v>
      </c>
      <c r="AV2303" s="14" t="s">
        <v>84</v>
      </c>
      <c r="AW2303" s="14" t="s">
        <v>31</v>
      </c>
      <c r="AX2303" s="14" t="s">
        <v>75</v>
      </c>
      <c r="AY2303" s="226" t="s">
        <v>184</v>
      </c>
    </row>
    <row r="2304" spans="1:65" s="14" customFormat="1" ht="11.25">
      <c r="B2304" s="216"/>
      <c r="C2304" s="217"/>
      <c r="D2304" s="207" t="s">
        <v>193</v>
      </c>
      <c r="E2304" s="218" t="s">
        <v>1</v>
      </c>
      <c r="F2304" s="219" t="s">
        <v>2015</v>
      </c>
      <c r="G2304" s="217"/>
      <c r="H2304" s="220">
        <v>86.98</v>
      </c>
      <c r="I2304" s="221"/>
      <c r="J2304" s="217"/>
      <c r="K2304" s="217"/>
      <c r="L2304" s="222"/>
      <c r="M2304" s="223"/>
      <c r="N2304" s="224"/>
      <c r="O2304" s="224"/>
      <c r="P2304" s="224"/>
      <c r="Q2304" s="224"/>
      <c r="R2304" s="224"/>
      <c r="S2304" s="224"/>
      <c r="T2304" s="225"/>
      <c r="AT2304" s="226" t="s">
        <v>193</v>
      </c>
      <c r="AU2304" s="226" t="s">
        <v>84</v>
      </c>
      <c r="AV2304" s="14" t="s">
        <v>84</v>
      </c>
      <c r="AW2304" s="14" t="s">
        <v>31</v>
      </c>
      <c r="AX2304" s="14" t="s">
        <v>75</v>
      </c>
      <c r="AY2304" s="226" t="s">
        <v>184</v>
      </c>
    </row>
    <row r="2305" spans="2:51" s="14" customFormat="1" ht="11.25">
      <c r="B2305" s="216"/>
      <c r="C2305" s="217"/>
      <c r="D2305" s="207" t="s">
        <v>193</v>
      </c>
      <c r="E2305" s="218" t="s">
        <v>1</v>
      </c>
      <c r="F2305" s="219" t="s">
        <v>2016</v>
      </c>
      <c r="G2305" s="217"/>
      <c r="H2305" s="220">
        <v>30.294</v>
      </c>
      <c r="I2305" s="221"/>
      <c r="J2305" s="217"/>
      <c r="K2305" s="217"/>
      <c r="L2305" s="222"/>
      <c r="M2305" s="223"/>
      <c r="N2305" s="224"/>
      <c r="O2305" s="224"/>
      <c r="P2305" s="224"/>
      <c r="Q2305" s="224"/>
      <c r="R2305" s="224"/>
      <c r="S2305" s="224"/>
      <c r="T2305" s="225"/>
      <c r="AT2305" s="226" t="s">
        <v>193</v>
      </c>
      <c r="AU2305" s="226" t="s">
        <v>84</v>
      </c>
      <c r="AV2305" s="14" t="s">
        <v>84</v>
      </c>
      <c r="AW2305" s="14" t="s">
        <v>31</v>
      </c>
      <c r="AX2305" s="14" t="s">
        <v>75</v>
      </c>
      <c r="AY2305" s="226" t="s">
        <v>184</v>
      </c>
    </row>
    <row r="2306" spans="2:51" s="14" customFormat="1" ht="11.25">
      <c r="B2306" s="216"/>
      <c r="C2306" s="217"/>
      <c r="D2306" s="207" t="s">
        <v>193</v>
      </c>
      <c r="E2306" s="218" t="s">
        <v>1</v>
      </c>
      <c r="F2306" s="219" t="s">
        <v>2017</v>
      </c>
      <c r="G2306" s="217"/>
      <c r="H2306" s="220">
        <v>71.918999999999997</v>
      </c>
      <c r="I2306" s="221"/>
      <c r="J2306" s="217"/>
      <c r="K2306" s="217"/>
      <c r="L2306" s="222"/>
      <c r="M2306" s="223"/>
      <c r="N2306" s="224"/>
      <c r="O2306" s="224"/>
      <c r="P2306" s="224"/>
      <c r="Q2306" s="224"/>
      <c r="R2306" s="224"/>
      <c r="S2306" s="224"/>
      <c r="T2306" s="225"/>
      <c r="AT2306" s="226" t="s">
        <v>193</v>
      </c>
      <c r="AU2306" s="226" t="s">
        <v>84</v>
      </c>
      <c r="AV2306" s="14" t="s">
        <v>84</v>
      </c>
      <c r="AW2306" s="14" t="s">
        <v>31</v>
      </c>
      <c r="AX2306" s="14" t="s">
        <v>75</v>
      </c>
      <c r="AY2306" s="226" t="s">
        <v>184</v>
      </c>
    </row>
    <row r="2307" spans="2:51" s="14" customFormat="1" ht="11.25">
      <c r="B2307" s="216"/>
      <c r="C2307" s="217"/>
      <c r="D2307" s="207" t="s">
        <v>193</v>
      </c>
      <c r="E2307" s="218" t="s">
        <v>1</v>
      </c>
      <c r="F2307" s="219" t="s">
        <v>2018</v>
      </c>
      <c r="G2307" s="217"/>
      <c r="H2307" s="220">
        <v>28.382000000000001</v>
      </c>
      <c r="I2307" s="221"/>
      <c r="J2307" s="217"/>
      <c r="K2307" s="217"/>
      <c r="L2307" s="222"/>
      <c r="M2307" s="223"/>
      <c r="N2307" s="224"/>
      <c r="O2307" s="224"/>
      <c r="P2307" s="224"/>
      <c r="Q2307" s="224"/>
      <c r="R2307" s="224"/>
      <c r="S2307" s="224"/>
      <c r="T2307" s="225"/>
      <c r="AT2307" s="226" t="s">
        <v>193</v>
      </c>
      <c r="AU2307" s="226" t="s">
        <v>84</v>
      </c>
      <c r="AV2307" s="14" t="s">
        <v>84</v>
      </c>
      <c r="AW2307" s="14" t="s">
        <v>31</v>
      </c>
      <c r="AX2307" s="14" t="s">
        <v>75</v>
      </c>
      <c r="AY2307" s="226" t="s">
        <v>184</v>
      </c>
    </row>
    <row r="2308" spans="2:51" s="14" customFormat="1" ht="22.5">
      <c r="B2308" s="216"/>
      <c r="C2308" s="217"/>
      <c r="D2308" s="207" t="s">
        <v>193</v>
      </c>
      <c r="E2308" s="218" t="s">
        <v>1</v>
      </c>
      <c r="F2308" s="219" t="s">
        <v>2019</v>
      </c>
      <c r="G2308" s="217"/>
      <c r="H2308" s="220">
        <v>72.570999999999998</v>
      </c>
      <c r="I2308" s="221"/>
      <c r="J2308" s="217"/>
      <c r="K2308" s="217"/>
      <c r="L2308" s="222"/>
      <c r="M2308" s="223"/>
      <c r="N2308" s="224"/>
      <c r="O2308" s="224"/>
      <c r="P2308" s="224"/>
      <c r="Q2308" s="224"/>
      <c r="R2308" s="224"/>
      <c r="S2308" s="224"/>
      <c r="T2308" s="225"/>
      <c r="AT2308" s="226" t="s">
        <v>193</v>
      </c>
      <c r="AU2308" s="226" t="s">
        <v>84</v>
      </c>
      <c r="AV2308" s="14" t="s">
        <v>84</v>
      </c>
      <c r="AW2308" s="14" t="s">
        <v>31</v>
      </c>
      <c r="AX2308" s="14" t="s">
        <v>75</v>
      </c>
      <c r="AY2308" s="226" t="s">
        <v>184</v>
      </c>
    </row>
    <row r="2309" spans="2:51" s="14" customFormat="1" ht="11.25">
      <c r="B2309" s="216"/>
      <c r="C2309" s="217"/>
      <c r="D2309" s="207" t="s">
        <v>193</v>
      </c>
      <c r="E2309" s="218" t="s">
        <v>1</v>
      </c>
      <c r="F2309" s="219" t="s">
        <v>2020</v>
      </c>
      <c r="G2309" s="217"/>
      <c r="H2309" s="220">
        <v>29.835000000000001</v>
      </c>
      <c r="I2309" s="221"/>
      <c r="J2309" s="217"/>
      <c r="K2309" s="217"/>
      <c r="L2309" s="222"/>
      <c r="M2309" s="223"/>
      <c r="N2309" s="224"/>
      <c r="O2309" s="224"/>
      <c r="P2309" s="224"/>
      <c r="Q2309" s="224"/>
      <c r="R2309" s="224"/>
      <c r="S2309" s="224"/>
      <c r="T2309" s="225"/>
      <c r="AT2309" s="226" t="s">
        <v>193</v>
      </c>
      <c r="AU2309" s="226" t="s">
        <v>84</v>
      </c>
      <c r="AV2309" s="14" t="s">
        <v>84</v>
      </c>
      <c r="AW2309" s="14" t="s">
        <v>31</v>
      </c>
      <c r="AX2309" s="14" t="s">
        <v>75</v>
      </c>
      <c r="AY2309" s="226" t="s">
        <v>184</v>
      </c>
    </row>
    <row r="2310" spans="2:51" s="14" customFormat="1" ht="22.5">
      <c r="B2310" s="216"/>
      <c r="C2310" s="217"/>
      <c r="D2310" s="207" t="s">
        <v>193</v>
      </c>
      <c r="E2310" s="218" t="s">
        <v>1</v>
      </c>
      <c r="F2310" s="219" t="s">
        <v>2021</v>
      </c>
      <c r="G2310" s="217"/>
      <c r="H2310" s="220">
        <v>70.623000000000005</v>
      </c>
      <c r="I2310" s="221"/>
      <c r="J2310" s="217"/>
      <c r="K2310" s="217"/>
      <c r="L2310" s="222"/>
      <c r="M2310" s="223"/>
      <c r="N2310" s="224"/>
      <c r="O2310" s="224"/>
      <c r="P2310" s="224"/>
      <c r="Q2310" s="224"/>
      <c r="R2310" s="224"/>
      <c r="S2310" s="224"/>
      <c r="T2310" s="225"/>
      <c r="AT2310" s="226" t="s">
        <v>193</v>
      </c>
      <c r="AU2310" s="226" t="s">
        <v>84</v>
      </c>
      <c r="AV2310" s="14" t="s">
        <v>84</v>
      </c>
      <c r="AW2310" s="14" t="s">
        <v>31</v>
      </c>
      <c r="AX2310" s="14" t="s">
        <v>75</v>
      </c>
      <c r="AY2310" s="226" t="s">
        <v>184</v>
      </c>
    </row>
    <row r="2311" spans="2:51" s="14" customFormat="1" ht="11.25">
      <c r="B2311" s="216"/>
      <c r="C2311" s="217"/>
      <c r="D2311" s="207" t="s">
        <v>193</v>
      </c>
      <c r="E2311" s="218" t="s">
        <v>1</v>
      </c>
      <c r="F2311" s="219" t="s">
        <v>2022</v>
      </c>
      <c r="G2311" s="217"/>
      <c r="H2311" s="220">
        <v>29.835000000000001</v>
      </c>
      <c r="I2311" s="221"/>
      <c r="J2311" s="217"/>
      <c r="K2311" s="217"/>
      <c r="L2311" s="222"/>
      <c r="M2311" s="223"/>
      <c r="N2311" s="224"/>
      <c r="O2311" s="224"/>
      <c r="P2311" s="224"/>
      <c r="Q2311" s="224"/>
      <c r="R2311" s="224"/>
      <c r="S2311" s="224"/>
      <c r="T2311" s="225"/>
      <c r="AT2311" s="226" t="s">
        <v>193</v>
      </c>
      <c r="AU2311" s="226" t="s">
        <v>84</v>
      </c>
      <c r="AV2311" s="14" t="s">
        <v>84</v>
      </c>
      <c r="AW2311" s="14" t="s">
        <v>31</v>
      </c>
      <c r="AX2311" s="14" t="s">
        <v>75</v>
      </c>
      <c r="AY2311" s="226" t="s">
        <v>184</v>
      </c>
    </row>
    <row r="2312" spans="2:51" s="14" customFormat="1" ht="22.5">
      <c r="B2312" s="216"/>
      <c r="C2312" s="217"/>
      <c r="D2312" s="207" t="s">
        <v>193</v>
      </c>
      <c r="E2312" s="218" t="s">
        <v>1</v>
      </c>
      <c r="F2312" s="219" t="s">
        <v>2023</v>
      </c>
      <c r="G2312" s="217"/>
      <c r="H2312" s="220">
        <v>70.623000000000005</v>
      </c>
      <c r="I2312" s="221"/>
      <c r="J2312" s="217"/>
      <c r="K2312" s="217"/>
      <c r="L2312" s="222"/>
      <c r="M2312" s="223"/>
      <c r="N2312" s="224"/>
      <c r="O2312" s="224"/>
      <c r="P2312" s="224"/>
      <c r="Q2312" s="224"/>
      <c r="R2312" s="224"/>
      <c r="S2312" s="224"/>
      <c r="T2312" s="225"/>
      <c r="AT2312" s="226" t="s">
        <v>193</v>
      </c>
      <c r="AU2312" s="226" t="s">
        <v>84</v>
      </c>
      <c r="AV2312" s="14" t="s">
        <v>84</v>
      </c>
      <c r="AW2312" s="14" t="s">
        <v>31</v>
      </c>
      <c r="AX2312" s="14" t="s">
        <v>75</v>
      </c>
      <c r="AY2312" s="226" t="s">
        <v>184</v>
      </c>
    </row>
    <row r="2313" spans="2:51" s="14" customFormat="1" ht="11.25">
      <c r="B2313" s="216"/>
      <c r="C2313" s="217"/>
      <c r="D2313" s="207" t="s">
        <v>193</v>
      </c>
      <c r="E2313" s="218" t="s">
        <v>1</v>
      </c>
      <c r="F2313" s="219" t="s">
        <v>2024</v>
      </c>
      <c r="G2313" s="217"/>
      <c r="H2313" s="220">
        <v>28.382000000000001</v>
      </c>
      <c r="I2313" s="221"/>
      <c r="J2313" s="217"/>
      <c r="K2313" s="217"/>
      <c r="L2313" s="222"/>
      <c r="M2313" s="223"/>
      <c r="N2313" s="224"/>
      <c r="O2313" s="224"/>
      <c r="P2313" s="224"/>
      <c r="Q2313" s="224"/>
      <c r="R2313" s="224"/>
      <c r="S2313" s="224"/>
      <c r="T2313" s="225"/>
      <c r="AT2313" s="226" t="s">
        <v>193</v>
      </c>
      <c r="AU2313" s="226" t="s">
        <v>84</v>
      </c>
      <c r="AV2313" s="14" t="s">
        <v>84</v>
      </c>
      <c r="AW2313" s="14" t="s">
        <v>31</v>
      </c>
      <c r="AX2313" s="14" t="s">
        <v>75</v>
      </c>
      <c r="AY2313" s="226" t="s">
        <v>184</v>
      </c>
    </row>
    <row r="2314" spans="2:51" s="14" customFormat="1" ht="22.5">
      <c r="B2314" s="216"/>
      <c r="C2314" s="217"/>
      <c r="D2314" s="207" t="s">
        <v>193</v>
      </c>
      <c r="E2314" s="218" t="s">
        <v>1</v>
      </c>
      <c r="F2314" s="219" t="s">
        <v>2025</v>
      </c>
      <c r="G2314" s="217"/>
      <c r="H2314" s="220">
        <v>74.866</v>
      </c>
      <c r="I2314" s="221"/>
      <c r="J2314" s="217"/>
      <c r="K2314" s="217"/>
      <c r="L2314" s="222"/>
      <c r="M2314" s="223"/>
      <c r="N2314" s="224"/>
      <c r="O2314" s="224"/>
      <c r="P2314" s="224"/>
      <c r="Q2314" s="224"/>
      <c r="R2314" s="224"/>
      <c r="S2314" s="224"/>
      <c r="T2314" s="225"/>
      <c r="AT2314" s="226" t="s">
        <v>193</v>
      </c>
      <c r="AU2314" s="226" t="s">
        <v>84</v>
      </c>
      <c r="AV2314" s="14" t="s">
        <v>84</v>
      </c>
      <c r="AW2314" s="14" t="s">
        <v>31</v>
      </c>
      <c r="AX2314" s="14" t="s">
        <v>75</v>
      </c>
      <c r="AY2314" s="226" t="s">
        <v>184</v>
      </c>
    </row>
    <row r="2315" spans="2:51" s="14" customFormat="1" ht="11.25">
      <c r="B2315" s="216"/>
      <c r="C2315" s="217"/>
      <c r="D2315" s="207" t="s">
        <v>193</v>
      </c>
      <c r="E2315" s="218" t="s">
        <v>1</v>
      </c>
      <c r="F2315" s="219" t="s">
        <v>2026</v>
      </c>
      <c r="G2315" s="217"/>
      <c r="H2315" s="220">
        <v>29.146999999999998</v>
      </c>
      <c r="I2315" s="221"/>
      <c r="J2315" s="217"/>
      <c r="K2315" s="217"/>
      <c r="L2315" s="222"/>
      <c r="M2315" s="223"/>
      <c r="N2315" s="224"/>
      <c r="O2315" s="224"/>
      <c r="P2315" s="224"/>
      <c r="Q2315" s="224"/>
      <c r="R2315" s="224"/>
      <c r="S2315" s="224"/>
      <c r="T2315" s="225"/>
      <c r="AT2315" s="226" t="s">
        <v>193</v>
      </c>
      <c r="AU2315" s="226" t="s">
        <v>84</v>
      </c>
      <c r="AV2315" s="14" t="s">
        <v>84</v>
      </c>
      <c r="AW2315" s="14" t="s">
        <v>31</v>
      </c>
      <c r="AX2315" s="14" t="s">
        <v>75</v>
      </c>
      <c r="AY2315" s="226" t="s">
        <v>184</v>
      </c>
    </row>
    <row r="2316" spans="2:51" s="14" customFormat="1" ht="22.5">
      <c r="B2316" s="216"/>
      <c r="C2316" s="217"/>
      <c r="D2316" s="207" t="s">
        <v>193</v>
      </c>
      <c r="E2316" s="218" t="s">
        <v>1</v>
      </c>
      <c r="F2316" s="219" t="s">
        <v>2027</v>
      </c>
      <c r="G2316" s="217"/>
      <c r="H2316" s="220">
        <v>72.570999999999998</v>
      </c>
      <c r="I2316" s="221"/>
      <c r="J2316" s="217"/>
      <c r="K2316" s="217"/>
      <c r="L2316" s="222"/>
      <c r="M2316" s="223"/>
      <c r="N2316" s="224"/>
      <c r="O2316" s="224"/>
      <c r="P2316" s="224"/>
      <c r="Q2316" s="224"/>
      <c r="R2316" s="224"/>
      <c r="S2316" s="224"/>
      <c r="T2316" s="225"/>
      <c r="AT2316" s="226" t="s">
        <v>193</v>
      </c>
      <c r="AU2316" s="226" t="s">
        <v>84</v>
      </c>
      <c r="AV2316" s="14" t="s">
        <v>84</v>
      </c>
      <c r="AW2316" s="14" t="s">
        <v>31</v>
      </c>
      <c r="AX2316" s="14" t="s">
        <v>75</v>
      </c>
      <c r="AY2316" s="226" t="s">
        <v>184</v>
      </c>
    </row>
    <row r="2317" spans="2:51" s="14" customFormat="1" ht="11.25">
      <c r="B2317" s="216"/>
      <c r="C2317" s="217"/>
      <c r="D2317" s="207" t="s">
        <v>193</v>
      </c>
      <c r="E2317" s="218" t="s">
        <v>1</v>
      </c>
      <c r="F2317" s="219" t="s">
        <v>2028</v>
      </c>
      <c r="G2317" s="217"/>
      <c r="H2317" s="220">
        <v>85.518000000000001</v>
      </c>
      <c r="I2317" s="221"/>
      <c r="J2317" s="217"/>
      <c r="K2317" s="217"/>
      <c r="L2317" s="222"/>
      <c r="M2317" s="223"/>
      <c r="N2317" s="224"/>
      <c r="O2317" s="224"/>
      <c r="P2317" s="224"/>
      <c r="Q2317" s="224"/>
      <c r="R2317" s="224"/>
      <c r="S2317" s="224"/>
      <c r="T2317" s="225"/>
      <c r="AT2317" s="226" t="s">
        <v>193</v>
      </c>
      <c r="AU2317" s="226" t="s">
        <v>84</v>
      </c>
      <c r="AV2317" s="14" t="s">
        <v>84</v>
      </c>
      <c r="AW2317" s="14" t="s">
        <v>31</v>
      </c>
      <c r="AX2317" s="14" t="s">
        <v>75</v>
      </c>
      <c r="AY2317" s="226" t="s">
        <v>184</v>
      </c>
    </row>
    <row r="2318" spans="2:51" s="14" customFormat="1" ht="11.25">
      <c r="B2318" s="216"/>
      <c r="C2318" s="217"/>
      <c r="D2318" s="207" t="s">
        <v>193</v>
      </c>
      <c r="E2318" s="218" t="s">
        <v>1</v>
      </c>
      <c r="F2318" s="219" t="s">
        <v>2029</v>
      </c>
      <c r="G2318" s="217"/>
      <c r="H2318" s="220">
        <v>102.05500000000001</v>
      </c>
      <c r="I2318" s="221"/>
      <c r="J2318" s="217"/>
      <c r="K2318" s="217"/>
      <c r="L2318" s="222"/>
      <c r="M2318" s="223"/>
      <c r="N2318" s="224"/>
      <c r="O2318" s="224"/>
      <c r="P2318" s="224"/>
      <c r="Q2318" s="224"/>
      <c r="R2318" s="224"/>
      <c r="S2318" s="224"/>
      <c r="T2318" s="225"/>
      <c r="AT2318" s="226" t="s">
        <v>193</v>
      </c>
      <c r="AU2318" s="226" t="s">
        <v>84</v>
      </c>
      <c r="AV2318" s="14" t="s">
        <v>84</v>
      </c>
      <c r="AW2318" s="14" t="s">
        <v>31</v>
      </c>
      <c r="AX2318" s="14" t="s">
        <v>75</v>
      </c>
      <c r="AY2318" s="226" t="s">
        <v>184</v>
      </c>
    </row>
    <row r="2319" spans="2:51" s="14" customFormat="1" ht="11.25">
      <c r="B2319" s="216"/>
      <c r="C2319" s="217"/>
      <c r="D2319" s="207" t="s">
        <v>193</v>
      </c>
      <c r="E2319" s="218" t="s">
        <v>1</v>
      </c>
      <c r="F2319" s="219" t="s">
        <v>2030</v>
      </c>
      <c r="G2319" s="217"/>
      <c r="H2319" s="220">
        <v>44.814999999999998</v>
      </c>
      <c r="I2319" s="221"/>
      <c r="J2319" s="217"/>
      <c r="K2319" s="217"/>
      <c r="L2319" s="222"/>
      <c r="M2319" s="223"/>
      <c r="N2319" s="224"/>
      <c r="O2319" s="224"/>
      <c r="P2319" s="224"/>
      <c r="Q2319" s="224"/>
      <c r="R2319" s="224"/>
      <c r="S2319" s="224"/>
      <c r="T2319" s="225"/>
      <c r="AT2319" s="226" t="s">
        <v>193</v>
      </c>
      <c r="AU2319" s="226" t="s">
        <v>84</v>
      </c>
      <c r="AV2319" s="14" t="s">
        <v>84</v>
      </c>
      <c r="AW2319" s="14" t="s">
        <v>31</v>
      </c>
      <c r="AX2319" s="14" t="s">
        <v>75</v>
      </c>
      <c r="AY2319" s="226" t="s">
        <v>184</v>
      </c>
    </row>
    <row r="2320" spans="2:51" s="14" customFormat="1" ht="11.25">
      <c r="B2320" s="216"/>
      <c r="C2320" s="217"/>
      <c r="D2320" s="207" t="s">
        <v>193</v>
      </c>
      <c r="E2320" s="218" t="s">
        <v>1</v>
      </c>
      <c r="F2320" s="219" t="s">
        <v>2031</v>
      </c>
      <c r="G2320" s="217"/>
      <c r="H2320" s="220">
        <v>57.19</v>
      </c>
      <c r="I2320" s="221"/>
      <c r="J2320" s="217"/>
      <c r="K2320" s="217"/>
      <c r="L2320" s="222"/>
      <c r="M2320" s="223"/>
      <c r="N2320" s="224"/>
      <c r="O2320" s="224"/>
      <c r="P2320" s="224"/>
      <c r="Q2320" s="224"/>
      <c r="R2320" s="224"/>
      <c r="S2320" s="224"/>
      <c r="T2320" s="225"/>
      <c r="AT2320" s="226" t="s">
        <v>193</v>
      </c>
      <c r="AU2320" s="226" t="s">
        <v>84</v>
      </c>
      <c r="AV2320" s="14" t="s">
        <v>84</v>
      </c>
      <c r="AW2320" s="14" t="s">
        <v>31</v>
      </c>
      <c r="AX2320" s="14" t="s">
        <v>75</v>
      </c>
      <c r="AY2320" s="226" t="s">
        <v>184</v>
      </c>
    </row>
    <row r="2321" spans="1:65" s="14" customFormat="1" ht="11.25">
      <c r="B2321" s="216"/>
      <c r="C2321" s="217"/>
      <c r="D2321" s="207" t="s">
        <v>193</v>
      </c>
      <c r="E2321" s="218" t="s">
        <v>1</v>
      </c>
      <c r="F2321" s="219" t="s">
        <v>2032</v>
      </c>
      <c r="G2321" s="217"/>
      <c r="H2321" s="220">
        <v>117.31</v>
      </c>
      <c r="I2321" s="221"/>
      <c r="J2321" s="217"/>
      <c r="K2321" s="217"/>
      <c r="L2321" s="222"/>
      <c r="M2321" s="223"/>
      <c r="N2321" s="224"/>
      <c r="O2321" s="224"/>
      <c r="P2321" s="224"/>
      <c r="Q2321" s="224"/>
      <c r="R2321" s="224"/>
      <c r="S2321" s="224"/>
      <c r="T2321" s="225"/>
      <c r="AT2321" s="226" t="s">
        <v>193</v>
      </c>
      <c r="AU2321" s="226" t="s">
        <v>84</v>
      </c>
      <c r="AV2321" s="14" t="s">
        <v>84</v>
      </c>
      <c r="AW2321" s="14" t="s">
        <v>31</v>
      </c>
      <c r="AX2321" s="14" t="s">
        <v>75</v>
      </c>
      <c r="AY2321" s="226" t="s">
        <v>184</v>
      </c>
    </row>
    <row r="2322" spans="1:65" s="14" customFormat="1" ht="11.25">
      <c r="B2322" s="216"/>
      <c r="C2322" s="217"/>
      <c r="D2322" s="207" t="s">
        <v>193</v>
      </c>
      <c r="E2322" s="218" t="s">
        <v>1</v>
      </c>
      <c r="F2322" s="219" t="s">
        <v>2033</v>
      </c>
      <c r="G2322" s="217"/>
      <c r="H2322" s="220">
        <v>41.500999999999998</v>
      </c>
      <c r="I2322" s="221"/>
      <c r="J2322" s="217"/>
      <c r="K2322" s="217"/>
      <c r="L2322" s="222"/>
      <c r="M2322" s="223"/>
      <c r="N2322" s="224"/>
      <c r="O2322" s="224"/>
      <c r="P2322" s="224"/>
      <c r="Q2322" s="224"/>
      <c r="R2322" s="224"/>
      <c r="S2322" s="224"/>
      <c r="T2322" s="225"/>
      <c r="AT2322" s="226" t="s">
        <v>193</v>
      </c>
      <c r="AU2322" s="226" t="s">
        <v>84</v>
      </c>
      <c r="AV2322" s="14" t="s">
        <v>84</v>
      </c>
      <c r="AW2322" s="14" t="s">
        <v>31</v>
      </c>
      <c r="AX2322" s="14" t="s">
        <v>75</v>
      </c>
      <c r="AY2322" s="226" t="s">
        <v>184</v>
      </c>
    </row>
    <row r="2323" spans="1:65" s="13" customFormat="1" ht="11.25">
      <c r="B2323" s="205"/>
      <c r="C2323" s="206"/>
      <c r="D2323" s="207" t="s">
        <v>193</v>
      </c>
      <c r="E2323" s="208" t="s">
        <v>1</v>
      </c>
      <c r="F2323" s="209" t="s">
        <v>195</v>
      </c>
      <c r="G2323" s="206"/>
      <c r="H2323" s="208" t="s">
        <v>1</v>
      </c>
      <c r="I2323" s="210"/>
      <c r="J2323" s="206"/>
      <c r="K2323" s="206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193</v>
      </c>
      <c r="AU2323" s="215" t="s">
        <v>84</v>
      </c>
      <c r="AV2323" s="13" t="s">
        <v>82</v>
      </c>
      <c r="AW2323" s="13" t="s">
        <v>31</v>
      </c>
      <c r="AX2323" s="13" t="s">
        <v>75</v>
      </c>
      <c r="AY2323" s="215" t="s">
        <v>184</v>
      </c>
    </row>
    <row r="2324" spans="1:65" s="13" customFormat="1" ht="11.25">
      <c r="B2324" s="205"/>
      <c r="C2324" s="206"/>
      <c r="D2324" s="207" t="s">
        <v>193</v>
      </c>
      <c r="E2324" s="208" t="s">
        <v>1</v>
      </c>
      <c r="F2324" s="209" t="s">
        <v>2034</v>
      </c>
      <c r="G2324" s="206"/>
      <c r="H2324" s="208" t="s">
        <v>1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193</v>
      </c>
      <c r="AU2324" s="215" t="s">
        <v>84</v>
      </c>
      <c r="AV2324" s="13" t="s">
        <v>82</v>
      </c>
      <c r="AW2324" s="13" t="s">
        <v>31</v>
      </c>
      <c r="AX2324" s="13" t="s">
        <v>75</v>
      </c>
      <c r="AY2324" s="215" t="s">
        <v>184</v>
      </c>
    </row>
    <row r="2325" spans="1:65" s="14" customFormat="1" ht="11.25">
      <c r="B2325" s="216"/>
      <c r="C2325" s="217"/>
      <c r="D2325" s="207" t="s">
        <v>193</v>
      </c>
      <c r="E2325" s="218" t="s">
        <v>1</v>
      </c>
      <c r="F2325" s="219" t="s">
        <v>2035</v>
      </c>
      <c r="G2325" s="217"/>
      <c r="H2325" s="220">
        <v>-160.12700000000001</v>
      </c>
      <c r="I2325" s="221"/>
      <c r="J2325" s="217"/>
      <c r="K2325" s="217"/>
      <c r="L2325" s="222"/>
      <c r="M2325" s="223"/>
      <c r="N2325" s="224"/>
      <c r="O2325" s="224"/>
      <c r="P2325" s="224"/>
      <c r="Q2325" s="224"/>
      <c r="R2325" s="224"/>
      <c r="S2325" s="224"/>
      <c r="T2325" s="225"/>
      <c r="AT2325" s="226" t="s">
        <v>193</v>
      </c>
      <c r="AU2325" s="226" t="s">
        <v>84</v>
      </c>
      <c r="AV2325" s="14" t="s">
        <v>84</v>
      </c>
      <c r="AW2325" s="14" t="s">
        <v>31</v>
      </c>
      <c r="AX2325" s="14" t="s">
        <v>75</v>
      </c>
      <c r="AY2325" s="226" t="s">
        <v>184</v>
      </c>
    </row>
    <row r="2326" spans="1:65" s="2" customFormat="1" ht="44.25" customHeight="1">
      <c r="A2326" s="34"/>
      <c r="B2326" s="35"/>
      <c r="C2326" s="192" t="s">
        <v>2036</v>
      </c>
      <c r="D2326" s="192" t="s">
        <v>187</v>
      </c>
      <c r="E2326" s="193" t="s">
        <v>2037</v>
      </c>
      <c r="F2326" s="194" t="s">
        <v>2038</v>
      </c>
      <c r="G2326" s="195" t="s">
        <v>122</v>
      </c>
      <c r="H2326" s="196">
        <v>216.108</v>
      </c>
      <c r="I2326" s="197"/>
      <c r="J2326" s="198">
        <f>ROUND(I2326*H2326,2)</f>
        <v>0</v>
      </c>
      <c r="K2326" s="194" t="s">
        <v>649</v>
      </c>
      <c r="L2326" s="39"/>
      <c r="M2326" s="199" t="s">
        <v>1</v>
      </c>
      <c r="N2326" s="200" t="s">
        <v>40</v>
      </c>
      <c r="O2326" s="71"/>
      <c r="P2326" s="201">
        <f>O2326*H2326</f>
        <v>0</v>
      </c>
      <c r="Q2326" s="201">
        <v>2.9E-4</v>
      </c>
      <c r="R2326" s="201">
        <f>Q2326*H2326</f>
        <v>6.2671320000000003E-2</v>
      </c>
      <c r="S2326" s="201">
        <v>0</v>
      </c>
      <c r="T2326" s="202">
        <f>S2326*H2326</f>
        <v>0</v>
      </c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R2326" s="203" t="s">
        <v>382</v>
      </c>
      <c r="AT2326" s="203" t="s">
        <v>187</v>
      </c>
      <c r="AU2326" s="203" t="s">
        <v>84</v>
      </c>
      <c r="AY2326" s="17" t="s">
        <v>184</v>
      </c>
      <c r="BE2326" s="204">
        <f>IF(N2326="základní",J2326,0)</f>
        <v>0</v>
      </c>
      <c r="BF2326" s="204">
        <f>IF(N2326="snížená",J2326,0)</f>
        <v>0</v>
      </c>
      <c r="BG2326" s="204">
        <f>IF(N2326="zákl. přenesená",J2326,0)</f>
        <v>0</v>
      </c>
      <c r="BH2326" s="204">
        <f>IF(N2326="sníž. přenesená",J2326,0)</f>
        <v>0</v>
      </c>
      <c r="BI2326" s="204">
        <f>IF(N2326="nulová",J2326,0)</f>
        <v>0</v>
      </c>
      <c r="BJ2326" s="17" t="s">
        <v>82</v>
      </c>
      <c r="BK2326" s="204">
        <f>ROUND(I2326*H2326,2)</f>
        <v>0</v>
      </c>
      <c r="BL2326" s="17" t="s">
        <v>382</v>
      </c>
      <c r="BM2326" s="203" t="s">
        <v>2039</v>
      </c>
    </row>
    <row r="2327" spans="1:65" s="13" customFormat="1" ht="22.5">
      <c r="B2327" s="205"/>
      <c r="C2327" s="206"/>
      <c r="D2327" s="207" t="s">
        <v>193</v>
      </c>
      <c r="E2327" s="208" t="s">
        <v>1</v>
      </c>
      <c r="F2327" s="209" t="s">
        <v>194</v>
      </c>
      <c r="G2327" s="206"/>
      <c r="H2327" s="208" t="s">
        <v>1</v>
      </c>
      <c r="I2327" s="210"/>
      <c r="J2327" s="206"/>
      <c r="K2327" s="206"/>
      <c r="L2327" s="211"/>
      <c r="M2327" s="212"/>
      <c r="N2327" s="213"/>
      <c r="O2327" s="213"/>
      <c r="P2327" s="213"/>
      <c r="Q2327" s="213"/>
      <c r="R2327" s="213"/>
      <c r="S2327" s="213"/>
      <c r="T2327" s="214"/>
      <c r="AT2327" s="215" t="s">
        <v>193</v>
      </c>
      <c r="AU2327" s="215" t="s">
        <v>84</v>
      </c>
      <c r="AV2327" s="13" t="s">
        <v>82</v>
      </c>
      <c r="AW2327" s="13" t="s">
        <v>31</v>
      </c>
      <c r="AX2327" s="13" t="s">
        <v>75</v>
      </c>
      <c r="AY2327" s="215" t="s">
        <v>184</v>
      </c>
    </row>
    <row r="2328" spans="1:65" s="13" customFormat="1" ht="11.25">
      <c r="B2328" s="205"/>
      <c r="C2328" s="206"/>
      <c r="D2328" s="207" t="s">
        <v>193</v>
      </c>
      <c r="E2328" s="208" t="s">
        <v>1</v>
      </c>
      <c r="F2328" s="209" t="s">
        <v>195</v>
      </c>
      <c r="G2328" s="206"/>
      <c r="H2328" s="208" t="s">
        <v>1</v>
      </c>
      <c r="I2328" s="210"/>
      <c r="J2328" s="206"/>
      <c r="K2328" s="206"/>
      <c r="L2328" s="211"/>
      <c r="M2328" s="212"/>
      <c r="N2328" s="213"/>
      <c r="O2328" s="213"/>
      <c r="P2328" s="213"/>
      <c r="Q2328" s="213"/>
      <c r="R2328" s="213"/>
      <c r="S2328" s="213"/>
      <c r="T2328" s="214"/>
      <c r="AT2328" s="215" t="s">
        <v>193</v>
      </c>
      <c r="AU2328" s="215" t="s">
        <v>84</v>
      </c>
      <c r="AV2328" s="13" t="s">
        <v>82</v>
      </c>
      <c r="AW2328" s="13" t="s">
        <v>31</v>
      </c>
      <c r="AX2328" s="13" t="s">
        <v>75</v>
      </c>
      <c r="AY2328" s="215" t="s">
        <v>184</v>
      </c>
    </row>
    <row r="2329" spans="1:65" s="14" customFormat="1" ht="11.25">
      <c r="B2329" s="216"/>
      <c r="C2329" s="217"/>
      <c r="D2329" s="207" t="s">
        <v>193</v>
      </c>
      <c r="E2329" s="218" t="s">
        <v>1</v>
      </c>
      <c r="F2329" s="219" t="s">
        <v>2040</v>
      </c>
      <c r="G2329" s="217"/>
      <c r="H2329" s="220">
        <v>42.444000000000003</v>
      </c>
      <c r="I2329" s="221"/>
      <c r="J2329" s="217"/>
      <c r="K2329" s="217"/>
      <c r="L2329" s="222"/>
      <c r="M2329" s="223"/>
      <c r="N2329" s="224"/>
      <c r="O2329" s="224"/>
      <c r="P2329" s="224"/>
      <c r="Q2329" s="224"/>
      <c r="R2329" s="224"/>
      <c r="S2329" s="224"/>
      <c r="T2329" s="225"/>
      <c r="AT2329" s="226" t="s">
        <v>193</v>
      </c>
      <c r="AU2329" s="226" t="s">
        <v>84</v>
      </c>
      <c r="AV2329" s="14" t="s">
        <v>84</v>
      </c>
      <c r="AW2329" s="14" t="s">
        <v>31</v>
      </c>
      <c r="AX2329" s="14" t="s">
        <v>75</v>
      </c>
      <c r="AY2329" s="226" t="s">
        <v>184</v>
      </c>
    </row>
    <row r="2330" spans="1:65" s="14" customFormat="1" ht="11.25">
      <c r="B2330" s="216"/>
      <c r="C2330" s="217"/>
      <c r="D2330" s="207" t="s">
        <v>193</v>
      </c>
      <c r="E2330" s="218" t="s">
        <v>1</v>
      </c>
      <c r="F2330" s="219" t="s">
        <v>2041</v>
      </c>
      <c r="G2330" s="217"/>
      <c r="H2330" s="220">
        <v>43.74</v>
      </c>
      <c r="I2330" s="221"/>
      <c r="J2330" s="217"/>
      <c r="K2330" s="217"/>
      <c r="L2330" s="222"/>
      <c r="M2330" s="223"/>
      <c r="N2330" s="224"/>
      <c r="O2330" s="224"/>
      <c r="P2330" s="224"/>
      <c r="Q2330" s="224"/>
      <c r="R2330" s="224"/>
      <c r="S2330" s="224"/>
      <c r="T2330" s="225"/>
      <c r="AT2330" s="226" t="s">
        <v>193</v>
      </c>
      <c r="AU2330" s="226" t="s">
        <v>84</v>
      </c>
      <c r="AV2330" s="14" t="s">
        <v>84</v>
      </c>
      <c r="AW2330" s="14" t="s">
        <v>31</v>
      </c>
      <c r="AX2330" s="14" t="s">
        <v>75</v>
      </c>
      <c r="AY2330" s="226" t="s">
        <v>184</v>
      </c>
    </row>
    <row r="2331" spans="1:65" s="14" customFormat="1" ht="11.25">
      <c r="B2331" s="216"/>
      <c r="C2331" s="217"/>
      <c r="D2331" s="207" t="s">
        <v>193</v>
      </c>
      <c r="E2331" s="218" t="s">
        <v>1</v>
      </c>
      <c r="F2331" s="219" t="s">
        <v>2042</v>
      </c>
      <c r="G2331" s="217"/>
      <c r="H2331" s="220">
        <v>65.61</v>
      </c>
      <c r="I2331" s="221"/>
      <c r="J2331" s="217"/>
      <c r="K2331" s="217"/>
      <c r="L2331" s="222"/>
      <c r="M2331" s="223"/>
      <c r="N2331" s="224"/>
      <c r="O2331" s="224"/>
      <c r="P2331" s="224"/>
      <c r="Q2331" s="224"/>
      <c r="R2331" s="224"/>
      <c r="S2331" s="224"/>
      <c r="T2331" s="225"/>
      <c r="AT2331" s="226" t="s">
        <v>193</v>
      </c>
      <c r="AU2331" s="226" t="s">
        <v>84</v>
      </c>
      <c r="AV2331" s="14" t="s">
        <v>84</v>
      </c>
      <c r="AW2331" s="14" t="s">
        <v>31</v>
      </c>
      <c r="AX2331" s="14" t="s">
        <v>75</v>
      </c>
      <c r="AY2331" s="226" t="s">
        <v>184</v>
      </c>
    </row>
    <row r="2332" spans="1:65" s="14" customFormat="1" ht="11.25">
      <c r="B2332" s="216"/>
      <c r="C2332" s="217"/>
      <c r="D2332" s="207" t="s">
        <v>193</v>
      </c>
      <c r="E2332" s="218" t="s">
        <v>1</v>
      </c>
      <c r="F2332" s="219" t="s">
        <v>2043</v>
      </c>
      <c r="G2332" s="217"/>
      <c r="H2332" s="220">
        <v>64.313999999999993</v>
      </c>
      <c r="I2332" s="221"/>
      <c r="J2332" s="217"/>
      <c r="K2332" s="217"/>
      <c r="L2332" s="222"/>
      <c r="M2332" s="223"/>
      <c r="N2332" s="224"/>
      <c r="O2332" s="224"/>
      <c r="P2332" s="224"/>
      <c r="Q2332" s="224"/>
      <c r="R2332" s="224"/>
      <c r="S2332" s="224"/>
      <c r="T2332" s="225"/>
      <c r="AT2332" s="226" t="s">
        <v>193</v>
      </c>
      <c r="AU2332" s="226" t="s">
        <v>84</v>
      </c>
      <c r="AV2332" s="14" t="s">
        <v>84</v>
      </c>
      <c r="AW2332" s="14" t="s">
        <v>31</v>
      </c>
      <c r="AX2332" s="14" t="s">
        <v>75</v>
      </c>
      <c r="AY2332" s="226" t="s">
        <v>184</v>
      </c>
    </row>
    <row r="2333" spans="1:65" s="2" customFormat="1" ht="36">
      <c r="A2333" s="34"/>
      <c r="B2333" s="35"/>
      <c r="C2333" s="192" t="s">
        <v>2044</v>
      </c>
      <c r="D2333" s="192" t="s">
        <v>187</v>
      </c>
      <c r="E2333" s="193" t="s">
        <v>2045</v>
      </c>
      <c r="F2333" s="194" t="s">
        <v>2046</v>
      </c>
      <c r="G2333" s="195" t="s">
        <v>122</v>
      </c>
      <c r="H2333" s="196">
        <v>176.1</v>
      </c>
      <c r="I2333" s="197"/>
      <c r="J2333" s="198">
        <f>ROUND(I2333*H2333,2)</f>
        <v>0</v>
      </c>
      <c r="K2333" s="194" t="s">
        <v>190</v>
      </c>
      <c r="L2333" s="39"/>
      <c r="M2333" s="199" t="s">
        <v>1</v>
      </c>
      <c r="N2333" s="200" t="s">
        <v>40</v>
      </c>
      <c r="O2333" s="71"/>
      <c r="P2333" s="201">
        <f>O2333*H2333</f>
        <v>0</v>
      </c>
      <c r="Q2333" s="201">
        <v>1.0000000000000001E-5</v>
      </c>
      <c r="R2333" s="201">
        <f>Q2333*H2333</f>
        <v>1.7610000000000002E-3</v>
      </c>
      <c r="S2333" s="201">
        <v>0</v>
      </c>
      <c r="T2333" s="202">
        <f>S2333*H2333</f>
        <v>0</v>
      </c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R2333" s="203" t="s">
        <v>382</v>
      </c>
      <c r="AT2333" s="203" t="s">
        <v>187</v>
      </c>
      <c r="AU2333" s="203" t="s">
        <v>84</v>
      </c>
      <c r="AY2333" s="17" t="s">
        <v>184</v>
      </c>
      <c r="BE2333" s="204">
        <f>IF(N2333="základní",J2333,0)</f>
        <v>0</v>
      </c>
      <c r="BF2333" s="204">
        <f>IF(N2333="snížená",J2333,0)</f>
        <v>0</v>
      </c>
      <c r="BG2333" s="204">
        <f>IF(N2333="zákl. přenesená",J2333,0)</f>
        <v>0</v>
      </c>
      <c r="BH2333" s="204">
        <f>IF(N2333="sníž. přenesená",J2333,0)</f>
        <v>0</v>
      </c>
      <c r="BI2333" s="204">
        <f>IF(N2333="nulová",J2333,0)</f>
        <v>0</v>
      </c>
      <c r="BJ2333" s="17" t="s">
        <v>82</v>
      </c>
      <c r="BK2333" s="204">
        <f>ROUND(I2333*H2333,2)</f>
        <v>0</v>
      </c>
      <c r="BL2333" s="17" t="s">
        <v>382</v>
      </c>
      <c r="BM2333" s="203" t="s">
        <v>2047</v>
      </c>
    </row>
    <row r="2334" spans="1:65" s="13" customFormat="1" ht="22.5">
      <c r="B2334" s="205"/>
      <c r="C2334" s="206"/>
      <c r="D2334" s="207" t="s">
        <v>193</v>
      </c>
      <c r="E2334" s="208" t="s">
        <v>1</v>
      </c>
      <c r="F2334" s="209" t="s">
        <v>1680</v>
      </c>
      <c r="G2334" s="206"/>
      <c r="H2334" s="208" t="s">
        <v>1</v>
      </c>
      <c r="I2334" s="210"/>
      <c r="J2334" s="206"/>
      <c r="K2334" s="206"/>
      <c r="L2334" s="211"/>
      <c r="M2334" s="212"/>
      <c r="N2334" s="213"/>
      <c r="O2334" s="213"/>
      <c r="P2334" s="213"/>
      <c r="Q2334" s="213"/>
      <c r="R2334" s="213"/>
      <c r="S2334" s="213"/>
      <c r="T2334" s="214"/>
      <c r="AT2334" s="215" t="s">
        <v>193</v>
      </c>
      <c r="AU2334" s="215" t="s">
        <v>84</v>
      </c>
      <c r="AV2334" s="13" t="s">
        <v>82</v>
      </c>
      <c r="AW2334" s="13" t="s">
        <v>31</v>
      </c>
      <c r="AX2334" s="13" t="s">
        <v>75</v>
      </c>
      <c r="AY2334" s="215" t="s">
        <v>184</v>
      </c>
    </row>
    <row r="2335" spans="1:65" s="13" customFormat="1" ht="11.25">
      <c r="B2335" s="205"/>
      <c r="C2335" s="206"/>
      <c r="D2335" s="207" t="s">
        <v>193</v>
      </c>
      <c r="E2335" s="208" t="s">
        <v>1</v>
      </c>
      <c r="F2335" s="209" t="s">
        <v>1681</v>
      </c>
      <c r="G2335" s="206"/>
      <c r="H2335" s="208" t="s">
        <v>1</v>
      </c>
      <c r="I2335" s="210"/>
      <c r="J2335" s="206"/>
      <c r="K2335" s="206"/>
      <c r="L2335" s="211"/>
      <c r="M2335" s="212"/>
      <c r="N2335" s="213"/>
      <c r="O2335" s="213"/>
      <c r="P2335" s="213"/>
      <c r="Q2335" s="213"/>
      <c r="R2335" s="213"/>
      <c r="S2335" s="213"/>
      <c r="T2335" s="214"/>
      <c r="AT2335" s="215" t="s">
        <v>193</v>
      </c>
      <c r="AU2335" s="215" t="s">
        <v>84</v>
      </c>
      <c r="AV2335" s="13" t="s">
        <v>82</v>
      </c>
      <c r="AW2335" s="13" t="s">
        <v>31</v>
      </c>
      <c r="AX2335" s="13" t="s">
        <v>75</v>
      </c>
      <c r="AY2335" s="215" t="s">
        <v>184</v>
      </c>
    </row>
    <row r="2336" spans="1:65" s="13" customFormat="1" ht="11.25">
      <c r="B2336" s="205"/>
      <c r="C2336" s="206"/>
      <c r="D2336" s="207" t="s">
        <v>193</v>
      </c>
      <c r="E2336" s="208" t="s">
        <v>1</v>
      </c>
      <c r="F2336" s="209" t="s">
        <v>195</v>
      </c>
      <c r="G2336" s="206"/>
      <c r="H2336" s="208" t="s">
        <v>1</v>
      </c>
      <c r="I2336" s="210"/>
      <c r="J2336" s="206"/>
      <c r="K2336" s="206"/>
      <c r="L2336" s="211"/>
      <c r="M2336" s="212"/>
      <c r="N2336" s="213"/>
      <c r="O2336" s="213"/>
      <c r="P2336" s="213"/>
      <c r="Q2336" s="213"/>
      <c r="R2336" s="213"/>
      <c r="S2336" s="213"/>
      <c r="T2336" s="214"/>
      <c r="AT2336" s="215" t="s">
        <v>193</v>
      </c>
      <c r="AU2336" s="215" t="s">
        <v>84</v>
      </c>
      <c r="AV2336" s="13" t="s">
        <v>82</v>
      </c>
      <c r="AW2336" s="13" t="s">
        <v>31</v>
      </c>
      <c r="AX2336" s="13" t="s">
        <v>75</v>
      </c>
      <c r="AY2336" s="215" t="s">
        <v>184</v>
      </c>
    </row>
    <row r="2337" spans="1:65" s="14" customFormat="1" ht="11.25">
      <c r="B2337" s="216"/>
      <c r="C2337" s="217"/>
      <c r="D2337" s="207" t="s">
        <v>193</v>
      </c>
      <c r="E2337" s="218" t="s">
        <v>1</v>
      </c>
      <c r="F2337" s="219" t="s">
        <v>2048</v>
      </c>
      <c r="G2337" s="217"/>
      <c r="H2337" s="220">
        <v>85.5</v>
      </c>
      <c r="I2337" s="221"/>
      <c r="J2337" s="217"/>
      <c r="K2337" s="217"/>
      <c r="L2337" s="222"/>
      <c r="M2337" s="223"/>
      <c r="N2337" s="224"/>
      <c r="O2337" s="224"/>
      <c r="P2337" s="224"/>
      <c r="Q2337" s="224"/>
      <c r="R2337" s="224"/>
      <c r="S2337" s="224"/>
      <c r="T2337" s="225"/>
      <c r="AT2337" s="226" t="s">
        <v>193</v>
      </c>
      <c r="AU2337" s="226" t="s">
        <v>84</v>
      </c>
      <c r="AV2337" s="14" t="s">
        <v>84</v>
      </c>
      <c r="AW2337" s="14" t="s">
        <v>31</v>
      </c>
      <c r="AX2337" s="14" t="s">
        <v>75</v>
      </c>
      <c r="AY2337" s="226" t="s">
        <v>184</v>
      </c>
    </row>
    <row r="2338" spans="1:65" s="14" customFormat="1" ht="11.25">
      <c r="B2338" s="216"/>
      <c r="C2338" s="217"/>
      <c r="D2338" s="207" t="s">
        <v>193</v>
      </c>
      <c r="E2338" s="218" t="s">
        <v>1</v>
      </c>
      <c r="F2338" s="219" t="s">
        <v>2049</v>
      </c>
      <c r="G2338" s="217"/>
      <c r="H2338" s="220">
        <v>90.6</v>
      </c>
      <c r="I2338" s="221"/>
      <c r="J2338" s="217"/>
      <c r="K2338" s="217"/>
      <c r="L2338" s="222"/>
      <c r="M2338" s="223"/>
      <c r="N2338" s="224"/>
      <c r="O2338" s="224"/>
      <c r="P2338" s="224"/>
      <c r="Q2338" s="224"/>
      <c r="R2338" s="224"/>
      <c r="S2338" s="224"/>
      <c r="T2338" s="225"/>
      <c r="AT2338" s="226" t="s">
        <v>193</v>
      </c>
      <c r="AU2338" s="226" t="s">
        <v>84</v>
      </c>
      <c r="AV2338" s="14" t="s">
        <v>84</v>
      </c>
      <c r="AW2338" s="14" t="s">
        <v>31</v>
      </c>
      <c r="AX2338" s="14" t="s">
        <v>75</v>
      </c>
      <c r="AY2338" s="226" t="s">
        <v>184</v>
      </c>
    </row>
    <row r="2339" spans="1:65" s="2" customFormat="1" ht="33" customHeight="1">
      <c r="A2339" s="34"/>
      <c r="B2339" s="35"/>
      <c r="C2339" s="192" t="s">
        <v>2050</v>
      </c>
      <c r="D2339" s="192" t="s">
        <v>187</v>
      </c>
      <c r="E2339" s="193" t="s">
        <v>2051</v>
      </c>
      <c r="F2339" s="194" t="s">
        <v>2052</v>
      </c>
      <c r="G2339" s="195" t="s">
        <v>122</v>
      </c>
      <c r="H2339" s="196">
        <v>55.279000000000003</v>
      </c>
      <c r="I2339" s="197"/>
      <c r="J2339" s="198">
        <f>ROUND(I2339*H2339,2)</f>
        <v>0</v>
      </c>
      <c r="K2339" s="194" t="s">
        <v>190</v>
      </c>
      <c r="L2339" s="39"/>
      <c r="M2339" s="199" t="s">
        <v>1</v>
      </c>
      <c r="N2339" s="200" t="s">
        <v>40</v>
      </c>
      <c r="O2339" s="71"/>
      <c r="P2339" s="201">
        <f>O2339*H2339</f>
        <v>0</v>
      </c>
      <c r="Q2339" s="201">
        <v>2.0000000000000002E-5</v>
      </c>
      <c r="R2339" s="201">
        <f>Q2339*H2339</f>
        <v>1.1055800000000001E-3</v>
      </c>
      <c r="S2339" s="201">
        <v>0</v>
      </c>
      <c r="T2339" s="202">
        <f>S2339*H2339</f>
        <v>0</v>
      </c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R2339" s="203" t="s">
        <v>382</v>
      </c>
      <c r="AT2339" s="203" t="s">
        <v>187</v>
      </c>
      <c r="AU2339" s="203" t="s">
        <v>84</v>
      </c>
      <c r="AY2339" s="17" t="s">
        <v>184</v>
      </c>
      <c r="BE2339" s="204">
        <f>IF(N2339="základní",J2339,0)</f>
        <v>0</v>
      </c>
      <c r="BF2339" s="204">
        <f>IF(N2339="snížená",J2339,0)</f>
        <v>0</v>
      </c>
      <c r="BG2339" s="204">
        <f>IF(N2339="zákl. přenesená",J2339,0)</f>
        <v>0</v>
      </c>
      <c r="BH2339" s="204">
        <f>IF(N2339="sníž. přenesená",J2339,0)</f>
        <v>0</v>
      </c>
      <c r="BI2339" s="204">
        <f>IF(N2339="nulová",J2339,0)</f>
        <v>0</v>
      </c>
      <c r="BJ2339" s="17" t="s">
        <v>82</v>
      </c>
      <c r="BK2339" s="204">
        <f>ROUND(I2339*H2339,2)</f>
        <v>0</v>
      </c>
      <c r="BL2339" s="17" t="s">
        <v>382</v>
      </c>
      <c r="BM2339" s="203" t="s">
        <v>2053</v>
      </c>
    </row>
    <row r="2340" spans="1:65" s="13" customFormat="1" ht="22.5">
      <c r="B2340" s="205"/>
      <c r="C2340" s="206"/>
      <c r="D2340" s="207" t="s">
        <v>193</v>
      </c>
      <c r="E2340" s="208" t="s">
        <v>1</v>
      </c>
      <c r="F2340" s="209" t="s">
        <v>1680</v>
      </c>
      <c r="G2340" s="206"/>
      <c r="H2340" s="208" t="s">
        <v>1</v>
      </c>
      <c r="I2340" s="210"/>
      <c r="J2340" s="206"/>
      <c r="K2340" s="206"/>
      <c r="L2340" s="211"/>
      <c r="M2340" s="212"/>
      <c r="N2340" s="213"/>
      <c r="O2340" s="213"/>
      <c r="P2340" s="213"/>
      <c r="Q2340" s="213"/>
      <c r="R2340" s="213"/>
      <c r="S2340" s="213"/>
      <c r="T2340" s="214"/>
      <c r="AT2340" s="215" t="s">
        <v>193</v>
      </c>
      <c r="AU2340" s="215" t="s">
        <v>84</v>
      </c>
      <c r="AV2340" s="13" t="s">
        <v>82</v>
      </c>
      <c r="AW2340" s="13" t="s">
        <v>31</v>
      </c>
      <c r="AX2340" s="13" t="s">
        <v>75</v>
      </c>
      <c r="AY2340" s="215" t="s">
        <v>184</v>
      </c>
    </row>
    <row r="2341" spans="1:65" s="13" customFormat="1" ht="11.25">
      <c r="B2341" s="205"/>
      <c r="C2341" s="206"/>
      <c r="D2341" s="207" t="s">
        <v>193</v>
      </c>
      <c r="E2341" s="208" t="s">
        <v>1</v>
      </c>
      <c r="F2341" s="209" t="s">
        <v>1681</v>
      </c>
      <c r="G2341" s="206"/>
      <c r="H2341" s="208" t="s">
        <v>1</v>
      </c>
      <c r="I2341" s="210"/>
      <c r="J2341" s="206"/>
      <c r="K2341" s="206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193</v>
      </c>
      <c r="AU2341" s="215" t="s">
        <v>84</v>
      </c>
      <c r="AV2341" s="13" t="s">
        <v>82</v>
      </c>
      <c r="AW2341" s="13" t="s">
        <v>31</v>
      </c>
      <c r="AX2341" s="13" t="s">
        <v>75</v>
      </c>
      <c r="AY2341" s="215" t="s">
        <v>184</v>
      </c>
    </row>
    <row r="2342" spans="1:65" s="13" customFormat="1" ht="11.25">
      <c r="B2342" s="205"/>
      <c r="C2342" s="206"/>
      <c r="D2342" s="207" t="s">
        <v>193</v>
      </c>
      <c r="E2342" s="208" t="s">
        <v>1</v>
      </c>
      <c r="F2342" s="209" t="s">
        <v>195</v>
      </c>
      <c r="G2342" s="206"/>
      <c r="H2342" s="208" t="s">
        <v>1</v>
      </c>
      <c r="I2342" s="210"/>
      <c r="J2342" s="206"/>
      <c r="K2342" s="206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193</v>
      </c>
      <c r="AU2342" s="215" t="s">
        <v>84</v>
      </c>
      <c r="AV2342" s="13" t="s">
        <v>82</v>
      </c>
      <c r="AW2342" s="13" t="s">
        <v>31</v>
      </c>
      <c r="AX2342" s="13" t="s">
        <v>75</v>
      </c>
      <c r="AY2342" s="215" t="s">
        <v>184</v>
      </c>
    </row>
    <row r="2343" spans="1:65" s="14" customFormat="1" ht="11.25">
      <c r="B2343" s="216"/>
      <c r="C2343" s="217"/>
      <c r="D2343" s="207" t="s">
        <v>193</v>
      </c>
      <c r="E2343" s="218" t="s">
        <v>1</v>
      </c>
      <c r="F2343" s="219" t="s">
        <v>2054</v>
      </c>
      <c r="G2343" s="217"/>
      <c r="H2343" s="220">
        <v>10.287000000000001</v>
      </c>
      <c r="I2343" s="221"/>
      <c r="J2343" s="217"/>
      <c r="K2343" s="217"/>
      <c r="L2343" s="222"/>
      <c r="M2343" s="223"/>
      <c r="N2343" s="224"/>
      <c r="O2343" s="224"/>
      <c r="P2343" s="224"/>
      <c r="Q2343" s="224"/>
      <c r="R2343" s="224"/>
      <c r="S2343" s="224"/>
      <c r="T2343" s="225"/>
      <c r="AT2343" s="226" t="s">
        <v>193</v>
      </c>
      <c r="AU2343" s="226" t="s">
        <v>84</v>
      </c>
      <c r="AV2343" s="14" t="s">
        <v>84</v>
      </c>
      <c r="AW2343" s="14" t="s">
        <v>31</v>
      </c>
      <c r="AX2343" s="14" t="s">
        <v>75</v>
      </c>
      <c r="AY2343" s="226" t="s">
        <v>184</v>
      </c>
    </row>
    <row r="2344" spans="1:65" s="14" customFormat="1" ht="11.25">
      <c r="B2344" s="216"/>
      <c r="C2344" s="217"/>
      <c r="D2344" s="207" t="s">
        <v>193</v>
      </c>
      <c r="E2344" s="218" t="s">
        <v>1</v>
      </c>
      <c r="F2344" s="219" t="s">
        <v>2055</v>
      </c>
      <c r="G2344" s="217"/>
      <c r="H2344" s="220">
        <v>14.984999999999999</v>
      </c>
      <c r="I2344" s="221"/>
      <c r="J2344" s="217"/>
      <c r="K2344" s="217"/>
      <c r="L2344" s="222"/>
      <c r="M2344" s="223"/>
      <c r="N2344" s="224"/>
      <c r="O2344" s="224"/>
      <c r="P2344" s="224"/>
      <c r="Q2344" s="224"/>
      <c r="R2344" s="224"/>
      <c r="S2344" s="224"/>
      <c r="T2344" s="225"/>
      <c r="AT2344" s="226" t="s">
        <v>193</v>
      </c>
      <c r="AU2344" s="226" t="s">
        <v>84</v>
      </c>
      <c r="AV2344" s="14" t="s">
        <v>84</v>
      </c>
      <c r="AW2344" s="14" t="s">
        <v>31</v>
      </c>
      <c r="AX2344" s="14" t="s">
        <v>75</v>
      </c>
      <c r="AY2344" s="226" t="s">
        <v>184</v>
      </c>
    </row>
    <row r="2345" spans="1:65" s="14" customFormat="1" ht="11.25">
      <c r="B2345" s="216"/>
      <c r="C2345" s="217"/>
      <c r="D2345" s="207" t="s">
        <v>193</v>
      </c>
      <c r="E2345" s="218" t="s">
        <v>1</v>
      </c>
      <c r="F2345" s="219" t="s">
        <v>2056</v>
      </c>
      <c r="G2345" s="217"/>
      <c r="H2345" s="220">
        <v>14.984999999999999</v>
      </c>
      <c r="I2345" s="221"/>
      <c r="J2345" s="217"/>
      <c r="K2345" s="217"/>
      <c r="L2345" s="222"/>
      <c r="M2345" s="223"/>
      <c r="N2345" s="224"/>
      <c r="O2345" s="224"/>
      <c r="P2345" s="224"/>
      <c r="Q2345" s="224"/>
      <c r="R2345" s="224"/>
      <c r="S2345" s="224"/>
      <c r="T2345" s="225"/>
      <c r="AT2345" s="226" t="s">
        <v>193</v>
      </c>
      <c r="AU2345" s="226" t="s">
        <v>84</v>
      </c>
      <c r="AV2345" s="14" t="s">
        <v>84</v>
      </c>
      <c r="AW2345" s="14" t="s">
        <v>31</v>
      </c>
      <c r="AX2345" s="14" t="s">
        <v>75</v>
      </c>
      <c r="AY2345" s="226" t="s">
        <v>184</v>
      </c>
    </row>
    <row r="2346" spans="1:65" s="14" customFormat="1" ht="11.25">
      <c r="B2346" s="216"/>
      <c r="C2346" s="217"/>
      <c r="D2346" s="207" t="s">
        <v>193</v>
      </c>
      <c r="E2346" s="218" t="s">
        <v>1</v>
      </c>
      <c r="F2346" s="219" t="s">
        <v>2057</v>
      </c>
      <c r="G2346" s="217"/>
      <c r="H2346" s="220">
        <v>15.022</v>
      </c>
      <c r="I2346" s="221"/>
      <c r="J2346" s="217"/>
      <c r="K2346" s="217"/>
      <c r="L2346" s="222"/>
      <c r="M2346" s="223"/>
      <c r="N2346" s="224"/>
      <c r="O2346" s="224"/>
      <c r="P2346" s="224"/>
      <c r="Q2346" s="224"/>
      <c r="R2346" s="224"/>
      <c r="S2346" s="224"/>
      <c r="T2346" s="225"/>
      <c r="AT2346" s="226" t="s">
        <v>193</v>
      </c>
      <c r="AU2346" s="226" t="s">
        <v>84</v>
      </c>
      <c r="AV2346" s="14" t="s">
        <v>84</v>
      </c>
      <c r="AW2346" s="14" t="s">
        <v>31</v>
      </c>
      <c r="AX2346" s="14" t="s">
        <v>75</v>
      </c>
      <c r="AY2346" s="226" t="s">
        <v>184</v>
      </c>
    </row>
    <row r="2347" spans="1:65" s="2" customFormat="1" ht="24">
      <c r="A2347" s="34"/>
      <c r="B2347" s="35"/>
      <c r="C2347" s="192" t="s">
        <v>2058</v>
      </c>
      <c r="D2347" s="192" t="s">
        <v>187</v>
      </c>
      <c r="E2347" s="193" t="s">
        <v>2059</v>
      </c>
      <c r="F2347" s="194" t="s">
        <v>2060</v>
      </c>
      <c r="G2347" s="195" t="s">
        <v>122</v>
      </c>
      <c r="H2347" s="196">
        <v>160.12700000000001</v>
      </c>
      <c r="I2347" s="197"/>
      <c r="J2347" s="198">
        <f>ROUND(I2347*H2347,2)</f>
        <v>0</v>
      </c>
      <c r="K2347" s="194" t="s">
        <v>190</v>
      </c>
      <c r="L2347" s="39"/>
      <c r="M2347" s="199" t="s">
        <v>1</v>
      </c>
      <c r="N2347" s="200" t="s">
        <v>40</v>
      </c>
      <c r="O2347" s="71"/>
      <c r="P2347" s="201">
        <f>O2347*H2347</f>
        <v>0</v>
      </c>
      <c r="Q2347" s="201">
        <v>2.5999999999999998E-4</v>
      </c>
      <c r="R2347" s="201">
        <f>Q2347*H2347</f>
        <v>4.163302E-2</v>
      </c>
      <c r="S2347" s="201">
        <v>0</v>
      </c>
      <c r="T2347" s="202">
        <f>S2347*H2347</f>
        <v>0</v>
      </c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  <c r="AR2347" s="203" t="s">
        <v>382</v>
      </c>
      <c r="AT2347" s="203" t="s">
        <v>187</v>
      </c>
      <c r="AU2347" s="203" t="s">
        <v>84</v>
      </c>
      <c r="AY2347" s="17" t="s">
        <v>184</v>
      </c>
      <c r="BE2347" s="204">
        <f>IF(N2347="základní",J2347,0)</f>
        <v>0</v>
      </c>
      <c r="BF2347" s="204">
        <f>IF(N2347="snížená",J2347,0)</f>
        <v>0</v>
      </c>
      <c r="BG2347" s="204">
        <f>IF(N2347="zákl. přenesená",J2347,0)</f>
        <v>0</v>
      </c>
      <c r="BH2347" s="204">
        <f>IF(N2347="sníž. přenesená",J2347,0)</f>
        <v>0</v>
      </c>
      <c r="BI2347" s="204">
        <f>IF(N2347="nulová",J2347,0)</f>
        <v>0</v>
      </c>
      <c r="BJ2347" s="17" t="s">
        <v>82</v>
      </c>
      <c r="BK2347" s="204">
        <f>ROUND(I2347*H2347,2)</f>
        <v>0</v>
      </c>
      <c r="BL2347" s="17" t="s">
        <v>382</v>
      </c>
      <c r="BM2347" s="203" t="s">
        <v>2061</v>
      </c>
    </row>
    <row r="2348" spans="1:65" s="13" customFormat="1" ht="22.5">
      <c r="B2348" s="205"/>
      <c r="C2348" s="206"/>
      <c r="D2348" s="207" t="s">
        <v>193</v>
      </c>
      <c r="E2348" s="208" t="s">
        <v>1</v>
      </c>
      <c r="F2348" s="209" t="s">
        <v>194</v>
      </c>
      <c r="G2348" s="206"/>
      <c r="H2348" s="208" t="s">
        <v>1</v>
      </c>
      <c r="I2348" s="210"/>
      <c r="J2348" s="206"/>
      <c r="K2348" s="206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193</v>
      </c>
      <c r="AU2348" s="215" t="s">
        <v>84</v>
      </c>
      <c r="AV2348" s="13" t="s">
        <v>82</v>
      </c>
      <c r="AW2348" s="13" t="s">
        <v>31</v>
      </c>
      <c r="AX2348" s="13" t="s">
        <v>75</v>
      </c>
      <c r="AY2348" s="215" t="s">
        <v>184</v>
      </c>
    </row>
    <row r="2349" spans="1:65" s="13" customFormat="1" ht="11.25">
      <c r="B2349" s="205"/>
      <c r="C2349" s="206"/>
      <c r="D2349" s="207" t="s">
        <v>193</v>
      </c>
      <c r="E2349" s="208" t="s">
        <v>1</v>
      </c>
      <c r="F2349" s="209" t="s">
        <v>195</v>
      </c>
      <c r="G2349" s="206"/>
      <c r="H2349" s="208" t="s">
        <v>1</v>
      </c>
      <c r="I2349" s="210"/>
      <c r="J2349" s="206"/>
      <c r="K2349" s="206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193</v>
      </c>
      <c r="AU2349" s="215" t="s">
        <v>84</v>
      </c>
      <c r="AV2349" s="13" t="s">
        <v>82</v>
      </c>
      <c r="AW2349" s="13" t="s">
        <v>31</v>
      </c>
      <c r="AX2349" s="13" t="s">
        <v>75</v>
      </c>
      <c r="AY2349" s="215" t="s">
        <v>184</v>
      </c>
    </row>
    <row r="2350" spans="1:65" s="14" customFormat="1" ht="11.25">
      <c r="B2350" s="216"/>
      <c r="C2350" s="217"/>
      <c r="D2350" s="207" t="s">
        <v>193</v>
      </c>
      <c r="E2350" s="218" t="s">
        <v>1</v>
      </c>
      <c r="F2350" s="219" t="s">
        <v>523</v>
      </c>
      <c r="G2350" s="217"/>
      <c r="H2350" s="220">
        <v>24.05</v>
      </c>
      <c r="I2350" s="221"/>
      <c r="J2350" s="217"/>
      <c r="K2350" s="217"/>
      <c r="L2350" s="222"/>
      <c r="M2350" s="223"/>
      <c r="N2350" s="224"/>
      <c r="O2350" s="224"/>
      <c r="P2350" s="224"/>
      <c r="Q2350" s="224"/>
      <c r="R2350" s="224"/>
      <c r="S2350" s="224"/>
      <c r="T2350" s="225"/>
      <c r="AT2350" s="226" t="s">
        <v>193</v>
      </c>
      <c r="AU2350" s="226" t="s">
        <v>84</v>
      </c>
      <c r="AV2350" s="14" t="s">
        <v>84</v>
      </c>
      <c r="AW2350" s="14" t="s">
        <v>31</v>
      </c>
      <c r="AX2350" s="14" t="s">
        <v>75</v>
      </c>
      <c r="AY2350" s="226" t="s">
        <v>184</v>
      </c>
    </row>
    <row r="2351" spans="1:65" s="14" customFormat="1" ht="11.25">
      <c r="B2351" s="216"/>
      <c r="C2351" s="217"/>
      <c r="D2351" s="207" t="s">
        <v>193</v>
      </c>
      <c r="E2351" s="218" t="s">
        <v>1</v>
      </c>
      <c r="F2351" s="219" t="s">
        <v>524</v>
      </c>
      <c r="G2351" s="217"/>
      <c r="H2351" s="220">
        <v>21.645</v>
      </c>
      <c r="I2351" s="221"/>
      <c r="J2351" s="217"/>
      <c r="K2351" s="217"/>
      <c r="L2351" s="222"/>
      <c r="M2351" s="223"/>
      <c r="N2351" s="224"/>
      <c r="O2351" s="224"/>
      <c r="P2351" s="224"/>
      <c r="Q2351" s="224"/>
      <c r="R2351" s="224"/>
      <c r="S2351" s="224"/>
      <c r="T2351" s="225"/>
      <c r="AT2351" s="226" t="s">
        <v>193</v>
      </c>
      <c r="AU2351" s="226" t="s">
        <v>84</v>
      </c>
      <c r="AV2351" s="14" t="s">
        <v>84</v>
      </c>
      <c r="AW2351" s="14" t="s">
        <v>31</v>
      </c>
      <c r="AX2351" s="14" t="s">
        <v>75</v>
      </c>
      <c r="AY2351" s="226" t="s">
        <v>184</v>
      </c>
    </row>
    <row r="2352" spans="1:65" s="14" customFormat="1" ht="11.25">
      <c r="B2352" s="216"/>
      <c r="C2352" s="217"/>
      <c r="D2352" s="207" t="s">
        <v>193</v>
      </c>
      <c r="E2352" s="218" t="s">
        <v>1</v>
      </c>
      <c r="F2352" s="219" t="s">
        <v>525</v>
      </c>
      <c r="G2352" s="217"/>
      <c r="H2352" s="220">
        <v>14.162000000000001</v>
      </c>
      <c r="I2352" s="221"/>
      <c r="J2352" s="217"/>
      <c r="K2352" s="217"/>
      <c r="L2352" s="222"/>
      <c r="M2352" s="223"/>
      <c r="N2352" s="224"/>
      <c r="O2352" s="224"/>
      <c r="P2352" s="224"/>
      <c r="Q2352" s="224"/>
      <c r="R2352" s="224"/>
      <c r="S2352" s="224"/>
      <c r="T2352" s="225"/>
      <c r="AT2352" s="226" t="s">
        <v>193</v>
      </c>
      <c r="AU2352" s="226" t="s">
        <v>84</v>
      </c>
      <c r="AV2352" s="14" t="s">
        <v>84</v>
      </c>
      <c r="AW2352" s="14" t="s">
        <v>31</v>
      </c>
      <c r="AX2352" s="14" t="s">
        <v>75</v>
      </c>
      <c r="AY2352" s="226" t="s">
        <v>184</v>
      </c>
    </row>
    <row r="2353" spans="1:65" s="14" customFormat="1" ht="11.25">
      <c r="B2353" s="216"/>
      <c r="C2353" s="217"/>
      <c r="D2353" s="207" t="s">
        <v>193</v>
      </c>
      <c r="E2353" s="218" t="s">
        <v>1</v>
      </c>
      <c r="F2353" s="219" t="s">
        <v>526</v>
      </c>
      <c r="G2353" s="217"/>
      <c r="H2353" s="220">
        <v>13.32</v>
      </c>
      <c r="I2353" s="221"/>
      <c r="J2353" s="217"/>
      <c r="K2353" s="217"/>
      <c r="L2353" s="222"/>
      <c r="M2353" s="223"/>
      <c r="N2353" s="224"/>
      <c r="O2353" s="224"/>
      <c r="P2353" s="224"/>
      <c r="Q2353" s="224"/>
      <c r="R2353" s="224"/>
      <c r="S2353" s="224"/>
      <c r="T2353" s="225"/>
      <c r="AT2353" s="226" t="s">
        <v>193</v>
      </c>
      <c r="AU2353" s="226" t="s">
        <v>84</v>
      </c>
      <c r="AV2353" s="14" t="s">
        <v>84</v>
      </c>
      <c r="AW2353" s="14" t="s">
        <v>31</v>
      </c>
      <c r="AX2353" s="14" t="s">
        <v>75</v>
      </c>
      <c r="AY2353" s="226" t="s">
        <v>184</v>
      </c>
    </row>
    <row r="2354" spans="1:65" s="14" customFormat="1" ht="11.25">
      <c r="B2354" s="216"/>
      <c r="C2354" s="217"/>
      <c r="D2354" s="207" t="s">
        <v>193</v>
      </c>
      <c r="E2354" s="218" t="s">
        <v>1</v>
      </c>
      <c r="F2354" s="219" t="s">
        <v>527</v>
      </c>
      <c r="G2354" s="217"/>
      <c r="H2354" s="220">
        <v>13.32</v>
      </c>
      <c r="I2354" s="221"/>
      <c r="J2354" s="217"/>
      <c r="K2354" s="217"/>
      <c r="L2354" s="222"/>
      <c r="M2354" s="223"/>
      <c r="N2354" s="224"/>
      <c r="O2354" s="224"/>
      <c r="P2354" s="224"/>
      <c r="Q2354" s="224"/>
      <c r="R2354" s="224"/>
      <c r="S2354" s="224"/>
      <c r="T2354" s="225"/>
      <c r="AT2354" s="226" t="s">
        <v>193</v>
      </c>
      <c r="AU2354" s="226" t="s">
        <v>84</v>
      </c>
      <c r="AV2354" s="14" t="s">
        <v>84</v>
      </c>
      <c r="AW2354" s="14" t="s">
        <v>31</v>
      </c>
      <c r="AX2354" s="14" t="s">
        <v>75</v>
      </c>
      <c r="AY2354" s="226" t="s">
        <v>184</v>
      </c>
    </row>
    <row r="2355" spans="1:65" s="14" customFormat="1" ht="11.25">
      <c r="B2355" s="216"/>
      <c r="C2355" s="217"/>
      <c r="D2355" s="207" t="s">
        <v>193</v>
      </c>
      <c r="E2355" s="218" t="s">
        <v>1</v>
      </c>
      <c r="F2355" s="219" t="s">
        <v>528</v>
      </c>
      <c r="G2355" s="217"/>
      <c r="H2355" s="220">
        <v>14.43</v>
      </c>
      <c r="I2355" s="221"/>
      <c r="J2355" s="217"/>
      <c r="K2355" s="217"/>
      <c r="L2355" s="222"/>
      <c r="M2355" s="223"/>
      <c r="N2355" s="224"/>
      <c r="O2355" s="224"/>
      <c r="P2355" s="224"/>
      <c r="Q2355" s="224"/>
      <c r="R2355" s="224"/>
      <c r="S2355" s="224"/>
      <c r="T2355" s="225"/>
      <c r="AT2355" s="226" t="s">
        <v>193</v>
      </c>
      <c r="AU2355" s="226" t="s">
        <v>84</v>
      </c>
      <c r="AV2355" s="14" t="s">
        <v>84</v>
      </c>
      <c r="AW2355" s="14" t="s">
        <v>31</v>
      </c>
      <c r="AX2355" s="14" t="s">
        <v>75</v>
      </c>
      <c r="AY2355" s="226" t="s">
        <v>184</v>
      </c>
    </row>
    <row r="2356" spans="1:65" s="14" customFormat="1" ht="11.25">
      <c r="B2356" s="216"/>
      <c r="C2356" s="217"/>
      <c r="D2356" s="207" t="s">
        <v>193</v>
      </c>
      <c r="E2356" s="218" t="s">
        <v>1</v>
      </c>
      <c r="F2356" s="219" t="s">
        <v>529</v>
      </c>
      <c r="G2356" s="217"/>
      <c r="H2356" s="220">
        <v>14.43</v>
      </c>
      <c r="I2356" s="221"/>
      <c r="J2356" s="217"/>
      <c r="K2356" s="217"/>
      <c r="L2356" s="222"/>
      <c r="M2356" s="223"/>
      <c r="N2356" s="224"/>
      <c r="O2356" s="224"/>
      <c r="P2356" s="224"/>
      <c r="Q2356" s="224"/>
      <c r="R2356" s="224"/>
      <c r="S2356" s="224"/>
      <c r="T2356" s="225"/>
      <c r="AT2356" s="226" t="s">
        <v>193</v>
      </c>
      <c r="AU2356" s="226" t="s">
        <v>84</v>
      </c>
      <c r="AV2356" s="14" t="s">
        <v>84</v>
      </c>
      <c r="AW2356" s="14" t="s">
        <v>31</v>
      </c>
      <c r="AX2356" s="14" t="s">
        <v>75</v>
      </c>
      <c r="AY2356" s="226" t="s">
        <v>184</v>
      </c>
    </row>
    <row r="2357" spans="1:65" s="14" customFormat="1" ht="11.25">
      <c r="B2357" s="216"/>
      <c r="C2357" s="217"/>
      <c r="D2357" s="207" t="s">
        <v>193</v>
      </c>
      <c r="E2357" s="218" t="s">
        <v>1</v>
      </c>
      <c r="F2357" s="219" t="s">
        <v>530</v>
      </c>
      <c r="G2357" s="217"/>
      <c r="H2357" s="220">
        <v>14.43</v>
      </c>
      <c r="I2357" s="221"/>
      <c r="J2357" s="217"/>
      <c r="K2357" s="217"/>
      <c r="L2357" s="222"/>
      <c r="M2357" s="223"/>
      <c r="N2357" s="224"/>
      <c r="O2357" s="224"/>
      <c r="P2357" s="224"/>
      <c r="Q2357" s="224"/>
      <c r="R2357" s="224"/>
      <c r="S2357" s="224"/>
      <c r="T2357" s="225"/>
      <c r="AT2357" s="226" t="s">
        <v>193</v>
      </c>
      <c r="AU2357" s="226" t="s">
        <v>84</v>
      </c>
      <c r="AV2357" s="14" t="s">
        <v>84</v>
      </c>
      <c r="AW2357" s="14" t="s">
        <v>31</v>
      </c>
      <c r="AX2357" s="14" t="s">
        <v>75</v>
      </c>
      <c r="AY2357" s="226" t="s">
        <v>184</v>
      </c>
    </row>
    <row r="2358" spans="1:65" s="14" customFormat="1" ht="11.25">
      <c r="B2358" s="216"/>
      <c r="C2358" s="217"/>
      <c r="D2358" s="207" t="s">
        <v>193</v>
      </c>
      <c r="E2358" s="218" t="s">
        <v>1</v>
      </c>
      <c r="F2358" s="219" t="s">
        <v>531</v>
      </c>
      <c r="G2358" s="217"/>
      <c r="H2358" s="220">
        <v>15.91</v>
      </c>
      <c r="I2358" s="221"/>
      <c r="J2358" s="217"/>
      <c r="K2358" s="217"/>
      <c r="L2358" s="222"/>
      <c r="M2358" s="223"/>
      <c r="N2358" s="224"/>
      <c r="O2358" s="224"/>
      <c r="P2358" s="224"/>
      <c r="Q2358" s="224"/>
      <c r="R2358" s="224"/>
      <c r="S2358" s="224"/>
      <c r="T2358" s="225"/>
      <c r="AT2358" s="226" t="s">
        <v>193</v>
      </c>
      <c r="AU2358" s="226" t="s">
        <v>84</v>
      </c>
      <c r="AV2358" s="14" t="s">
        <v>84</v>
      </c>
      <c r="AW2358" s="14" t="s">
        <v>31</v>
      </c>
      <c r="AX2358" s="14" t="s">
        <v>75</v>
      </c>
      <c r="AY2358" s="226" t="s">
        <v>184</v>
      </c>
    </row>
    <row r="2359" spans="1:65" s="14" customFormat="1" ht="11.25">
      <c r="B2359" s="216"/>
      <c r="C2359" s="217"/>
      <c r="D2359" s="207" t="s">
        <v>193</v>
      </c>
      <c r="E2359" s="218" t="s">
        <v>1</v>
      </c>
      <c r="F2359" s="219" t="s">
        <v>532</v>
      </c>
      <c r="G2359" s="217"/>
      <c r="H2359" s="220">
        <v>14.43</v>
      </c>
      <c r="I2359" s="221"/>
      <c r="J2359" s="217"/>
      <c r="K2359" s="217"/>
      <c r="L2359" s="222"/>
      <c r="M2359" s="223"/>
      <c r="N2359" s="224"/>
      <c r="O2359" s="224"/>
      <c r="P2359" s="224"/>
      <c r="Q2359" s="224"/>
      <c r="R2359" s="224"/>
      <c r="S2359" s="224"/>
      <c r="T2359" s="225"/>
      <c r="AT2359" s="226" t="s">
        <v>193</v>
      </c>
      <c r="AU2359" s="226" t="s">
        <v>84</v>
      </c>
      <c r="AV2359" s="14" t="s">
        <v>84</v>
      </c>
      <c r="AW2359" s="14" t="s">
        <v>31</v>
      </c>
      <c r="AX2359" s="14" t="s">
        <v>75</v>
      </c>
      <c r="AY2359" s="226" t="s">
        <v>184</v>
      </c>
    </row>
    <row r="2360" spans="1:65" s="2" customFormat="1" ht="16.5" customHeight="1">
      <c r="A2360" s="34"/>
      <c r="B2360" s="35"/>
      <c r="C2360" s="227" t="s">
        <v>2062</v>
      </c>
      <c r="D2360" s="227" t="s">
        <v>592</v>
      </c>
      <c r="E2360" s="228" t="s">
        <v>2063</v>
      </c>
      <c r="F2360" s="229" t="s">
        <v>2064</v>
      </c>
      <c r="G2360" s="230" t="s">
        <v>122</v>
      </c>
      <c r="H2360" s="231">
        <v>184.14599999999999</v>
      </c>
      <c r="I2360" s="232"/>
      <c r="J2360" s="233">
        <f>ROUND(I2360*H2360,2)</f>
        <v>0</v>
      </c>
      <c r="K2360" s="229" t="s">
        <v>190</v>
      </c>
      <c r="L2360" s="234"/>
      <c r="M2360" s="235" t="s">
        <v>1</v>
      </c>
      <c r="N2360" s="236" t="s">
        <v>40</v>
      </c>
      <c r="O2360" s="71"/>
      <c r="P2360" s="201">
        <f>O2360*H2360</f>
        <v>0</v>
      </c>
      <c r="Q2360" s="201">
        <v>2.7999999999999998E-4</v>
      </c>
      <c r="R2360" s="201">
        <f>Q2360*H2360</f>
        <v>5.1560879999999989E-2</v>
      </c>
      <c r="S2360" s="201">
        <v>0</v>
      </c>
      <c r="T2360" s="202">
        <f>S2360*H2360</f>
        <v>0</v>
      </c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R2360" s="203" t="s">
        <v>715</v>
      </c>
      <c r="AT2360" s="203" t="s">
        <v>592</v>
      </c>
      <c r="AU2360" s="203" t="s">
        <v>84</v>
      </c>
      <c r="AY2360" s="17" t="s">
        <v>184</v>
      </c>
      <c r="BE2360" s="204">
        <f>IF(N2360="základní",J2360,0)</f>
        <v>0</v>
      </c>
      <c r="BF2360" s="204">
        <f>IF(N2360="snížená",J2360,0)</f>
        <v>0</v>
      </c>
      <c r="BG2360" s="204">
        <f>IF(N2360="zákl. přenesená",J2360,0)</f>
        <v>0</v>
      </c>
      <c r="BH2360" s="204">
        <f>IF(N2360="sníž. přenesená",J2360,0)</f>
        <v>0</v>
      </c>
      <c r="BI2360" s="204">
        <f>IF(N2360="nulová",J2360,0)</f>
        <v>0</v>
      </c>
      <c r="BJ2360" s="17" t="s">
        <v>82</v>
      </c>
      <c r="BK2360" s="204">
        <f>ROUND(I2360*H2360,2)</f>
        <v>0</v>
      </c>
      <c r="BL2360" s="17" t="s">
        <v>382</v>
      </c>
      <c r="BM2360" s="203" t="s">
        <v>2065</v>
      </c>
    </row>
    <row r="2361" spans="1:65" s="14" customFormat="1" ht="11.25">
      <c r="B2361" s="216"/>
      <c r="C2361" s="217"/>
      <c r="D2361" s="207" t="s">
        <v>193</v>
      </c>
      <c r="E2361" s="217"/>
      <c r="F2361" s="219" t="s">
        <v>2066</v>
      </c>
      <c r="G2361" s="217"/>
      <c r="H2361" s="220">
        <v>184.14599999999999</v>
      </c>
      <c r="I2361" s="221"/>
      <c r="J2361" s="217"/>
      <c r="K2361" s="217"/>
      <c r="L2361" s="222"/>
      <c r="M2361" s="238"/>
      <c r="N2361" s="239"/>
      <c r="O2361" s="239"/>
      <c r="P2361" s="239"/>
      <c r="Q2361" s="239"/>
      <c r="R2361" s="239"/>
      <c r="S2361" s="239"/>
      <c r="T2361" s="240"/>
      <c r="AT2361" s="226" t="s">
        <v>193</v>
      </c>
      <c r="AU2361" s="226" t="s">
        <v>84</v>
      </c>
      <c r="AV2361" s="14" t="s">
        <v>84</v>
      </c>
      <c r="AW2361" s="14" t="s">
        <v>4</v>
      </c>
      <c r="AX2361" s="14" t="s">
        <v>82</v>
      </c>
      <c r="AY2361" s="226" t="s">
        <v>184</v>
      </c>
    </row>
    <row r="2362" spans="1:65" s="2" customFormat="1" ht="6.95" customHeight="1">
      <c r="A2362" s="34"/>
      <c r="B2362" s="54"/>
      <c r="C2362" s="55"/>
      <c r="D2362" s="55"/>
      <c r="E2362" s="55"/>
      <c r="F2362" s="55"/>
      <c r="G2362" s="55"/>
      <c r="H2362" s="55"/>
      <c r="I2362" s="55"/>
      <c r="J2362" s="55"/>
      <c r="K2362" s="55"/>
      <c r="L2362" s="39"/>
      <c r="M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</row>
  </sheetData>
  <sheetProtection algorithmName="SHA-512" hashValue="jBBztIvZpt8o9XQ6Ur6X12Pq68Vh1zJ1hrO5y21DbHTurqdqHEg5jchjoH9Lte0a2JHiZYrWfGM+Ow7vr9kw7g==" saltValue="a1r1nEmMG9OZnxp5FDrxKi5hIz/D/CCuByGl0pr6ZWmzfXmsOfJfBDBFhrNLGYkjRDp2xI98KFK8Agl9IBmGQg==" spinCount="100000" sheet="1" objects="1" scenarios="1" formatColumns="0" formatRows="0" autoFilter="0"/>
  <autoFilter ref="C147:K2361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2067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2068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ROUND((SUM(BE124:BE203)),  2)</f>
        <v>0</v>
      </c>
      <c r="G35" s="34"/>
      <c r="H35" s="34"/>
      <c r="I35" s="131">
        <v>0.21</v>
      </c>
      <c r="J35" s="130">
        <f>ROUND(((SUM(BE124:BE203))*I35),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ROUND((SUM(BF124:BF203)),  2)</f>
        <v>0</v>
      </c>
      <c r="G36" s="34"/>
      <c r="H36" s="34"/>
      <c r="I36" s="131">
        <v>0.15</v>
      </c>
      <c r="J36" s="130">
        <f>ROUND(((SUM(BF124:BF203))*I36),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ROUND((SUM(BG124:BG203)),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ROUND((SUM(BH124:BH203)),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ROUND((SUM(BI124:BI203)),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D1_01_3c - Požárně bezpečnostní řešení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2069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2070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151</v>
      </c>
      <c r="E101" s="157"/>
      <c r="F101" s="157"/>
      <c r="G101" s="157"/>
      <c r="H101" s="157"/>
      <c r="I101" s="157"/>
      <c r="J101" s="158">
        <f>J196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153</v>
      </c>
      <c r="E102" s="162"/>
      <c r="F102" s="162"/>
      <c r="G102" s="162"/>
      <c r="H102" s="162"/>
      <c r="I102" s="162"/>
      <c r="J102" s="163">
        <f>J197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169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12" t="str">
        <f>E7</f>
        <v>Nový pavilon Emergency, COS vč. JIP a nadzemní spojovací koridor se stávajícím pavilonem D – 3.NP</v>
      </c>
      <c r="F112" s="313"/>
      <c r="G112" s="313"/>
      <c r="H112" s="31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131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12" t="s">
        <v>132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5" t="str">
        <f>E11</f>
        <v>D1_01_3c - Požárně bezpečnostní řešení</v>
      </c>
      <c r="F116" s="314"/>
      <c r="G116" s="314"/>
      <c r="H116" s="31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Chomutov</v>
      </c>
      <c r="G118" s="36"/>
      <c r="H118" s="36"/>
      <c r="I118" s="29" t="s">
        <v>22</v>
      </c>
      <c r="J118" s="66">
        <f>IF(J14="","",J14)</f>
        <v>44368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23</v>
      </c>
      <c r="D120" s="36"/>
      <c r="E120" s="36"/>
      <c r="F120" s="27" t="str">
        <f>E17</f>
        <v>Krajská zdravotní a.s, Ústí nad Labem</v>
      </c>
      <c r="G120" s="36"/>
      <c r="H120" s="36"/>
      <c r="I120" s="29" t="s">
        <v>29</v>
      </c>
      <c r="J120" s="32" t="str">
        <f>E23</f>
        <v>Atelier Penta v.o.s.,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IF(E20="","",E20)</f>
        <v>Vyplň údaj</v>
      </c>
      <c r="G121" s="36"/>
      <c r="H121" s="36"/>
      <c r="I121" s="29" t="s">
        <v>32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170</v>
      </c>
      <c r="D123" s="168" t="s">
        <v>60</v>
      </c>
      <c r="E123" s="168" t="s">
        <v>56</v>
      </c>
      <c r="F123" s="168" t="s">
        <v>57</v>
      </c>
      <c r="G123" s="168" t="s">
        <v>171</v>
      </c>
      <c r="H123" s="168" t="s">
        <v>172</v>
      </c>
      <c r="I123" s="168" t="s">
        <v>173</v>
      </c>
      <c r="J123" s="168" t="s">
        <v>138</v>
      </c>
      <c r="K123" s="169" t="s">
        <v>174</v>
      </c>
      <c r="L123" s="170"/>
      <c r="M123" s="75" t="s">
        <v>1</v>
      </c>
      <c r="N123" s="76" t="s">
        <v>39</v>
      </c>
      <c r="O123" s="76" t="s">
        <v>175</v>
      </c>
      <c r="P123" s="76" t="s">
        <v>176</v>
      </c>
      <c r="Q123" s="76" t="s">
        <v>177</v>
      </c>
      <c r="R123" s="76" t="s">
        <v>178</v>
      </c>
      <c r="S123" s="76" t="s">
        <v>179</v>
      </c>
      <c r="T123" s="77" t="s">
        <v>180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181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P125+P196</f>
        <v>0</v>
      </c>
      <c r="Q124" s="79"/>
      <c r="R124" s="173">
        <f>R125+R196</f>
        <v>7.8700000000000006E-2</v>
      </c>
      <c r="S124" s="79"/>
      <c r="T124" s="174">
        <f>T125+T196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140</v>
      </c>
      <c r="BK124" s="175">
        <f>BK125+BK196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182</v>
      </c>
      <c r="F125" s="179" t="s">
        <v>182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6.5200000000000008E-2</v>
      </c>
      <c r="S125" s="184"/>
      <c r="T125" s="186">
        <f>T126</f>
        <v>0</v>
      </c>
      <c r="AR125" s="187" t="s">
        <v>82</v>
      </c>
      <c r="AT125" s="188" t="s">
        <v>74</v>
      </c>
      <c r="AU125" s="188" t="s">
        <v>75</v>
      </c>
      <c r="AY125" s="187" t="s">
        <v>184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74</v>
      </c>
      <c r="E126" s="190" t="s">
        <v>2071</v>
      </c>
      <c r="F126" s="190" t="s">
        <v>2072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SUM(P127:P195)</f>
        <v>0</v>
      </c>
      <c r="Q126" s="184"/>
      <c r="R126" s="185">
        <f>SUM(R127:R195)</f>
        <v>6.5200000000000008E-2</v>
      </c>
      <c r="S126" s="184"/>
      <c r="T126" s="186">
        <f>SUM(T127:T195)</f>
        <v>0</v>
      </c>
      <c r="AR126" s="187" t="s">
        <v>82</v>
      </c>
      <c r="AT126" s="188" t="s">
        <v>74</v>
      </c>
      <c r="AU126" s="188" t="s">
        <v>82</v>
      </c>
      <c r="AY126" s="187" t="s">
        <v>184</v>
      </c>
      <c r="BK126" s="189">
        <f>SUM(BK127:BK195)</f>
        <v>0</v>
      </c>
    </row>
    <row r="127" spans="1:65" s="2" customFormat="1" ht="16.5" customHeight="1">
      <c r="A127" s="34"/>
      <c r="B127" s="35"/>
      <c r="C127" s="192" t="s">
        <v>82</v>
      </c>
      <c r="D127" s="192" t="s">
        <v>187</v>
      </c>
      <c r="E127" s="193" t="s">
        <v>2073</v>
      </c>
      <c r="F127" s="194" t="s">
        <v>2074</v>
      </c>
      <c r="G127" s="195" t="s">
        <v>2075</v>
      </c>
      <c r="H127" s="196">
        <v>3</v>
      </c>
      <c r="I127" s="197"/>
      <c r="J127" s="198">
        <f>ROUND(I127*H127,2)</f>
        <v>0</v>
      </c>
      <c r="K127" s="194" t="s">
        <v>649</v>
      </c>
      <c r="L127" s="39"/>
      <c r="M127" s="199" t="s">
        <v>1</v>
      </c>
      <c r="N127" s="200" t="s">
        <v>40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191</v>
      </c>
      <c r="AT127" s="203" t="s">
        <v>187</v>
      </c>
      <c r="AU127" s="203" t="s">
        <v>84</v>
      </c>
      <c r="AY127" s="17" t="s">
        <v>184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82</v>
      </c>
      <c r="BK127" s="204">
        <f>ROUND(I127*H127,2)</f>
        <v>0</v>
      </c>
      <c r="BL127" s="17" t="s">
        <v>191</v>
      </c>
      <c r="BM127" s="203" t="s">
        <v>2076</v>
      </c>
    </row>
    <row r="128" spans="1:65" s="14" customFormat="1" ht="11.25">
      <c r="B128" s="216"/>
      <c r="C128" s="217"/>
      <c r="D128" s="207" t="s">
        <v>193</v>
      </c>
      <c r="E128" s="218" t="s">
        <v>1</v>
      </c>
      <c r="F128" s="219" t="s">
        <v>185</v>
      </c>
      <c r="G128" s="217"/>
      <c r="H128" s="220">
        <v>3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193</v>
      </c>
      <c r="AU128" s="226" t="s">
        <v>84</v>
      </c>
      <c r="AV128" s="14" t="s">
        <v>84</v>
      </c>
      <c r="AW128" s="14" t="s">
        <v>31</v>
      </c>
      <c r="AX128" s="14" t="s">
        <v>75</v>
      </c>
      <c r="AY128" s="226" t="s">
        <v>184</v>
      </c>
    </row>
    <row r="129" spans="1:65" s="15" customFormat="1" ht="11.25">
      <c r="B129" s="241"/>
      <c r="C129" s="242"/>
      <c r="D129" s="207" t="s">
        <v>193</v>
      </c>
      <c r="E129" s="243" t="s">
        <v>1</v>
      </c>
      <c r="F129" s="244" t="s">
        <v>2077</v>
      </c>
      <c r="G129" s="242"/>
      <c r="H129" s="245">
        <v>3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193</v>
      </c>
      <c r="AU129" s="251" t="s">
        <v>84</v>
      </c>
      <c r="AV129" s="15" t="s">
        <v>191</v>
      </c>
      <c r="AW129" s="15" t="s">
        <v>31</v>
      </c>
      <c r="AX129" s="15" t="s">
        <v>82</v>
      </c>
      <c r="AY129" s="251" t="s">
        <v>184</v>
      </c>
    </row>
    <row r="130" spans="1:65" s="2" customFormat="1" ht="16.5" customHeight="1">
      <c r="A130" s="34"/>
      <c r="B130" s="35"/>
      <c r="C130" s="192" t="s">
        <v>84</v>
      </c>
      <c r="D130" s="192" t="s">
        <v>187</v>
      </c>
      <c r="E130" s="193" t="s">
        <v>2078</v>
      </c>
      <c r="F130" s="194" t="s">
        <v>2079</v>
      </c>
      <c r="G130" s="195" t="s">
        <v>2075</v>
      </c>
      <c r="H130" s="196">
        <v>2</v>
      </c>
      <c r="I130" s="197"/>
      <c r="J130" s="198">
        <f>ROUND(I130*H130,2)</f>
        <v>0</v>
      </c>
      <c r="K130" s="194" t="s">
        <v>649</v>
      </c>
      <c r="L130" s="39"/>
      <c r="M130" s="199" t="s">
        <v>1</v>
      </c>
      <c r="N130" s="200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84</v>
      </c>
      <c r="AY130" s="17" t="s">
        <v>184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191</v>
      </c>
      <c r="BM130" s="203" t="s">
        <v>2080</v>
      </c>
    </row>
    <row r="131" spans="1:65" s="14" customFormat="1" ht="11.25">
      <c r="B131" s="216"/>
      <c r="C131" s="217"/>
      <c r="D131" s="207" t="s">
        <v>193</v>
      </c>
      <c r="E131" s="218" t="s">
        <v>1</v>
      </c>
      <c r="F131" s="219" t="s">
        <v>84</v>
      </c>
      <c r="G131" s="217"/>
      <c r="H131" s="220">
        <v>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193</v>
      </c>
      <c r="AU131" s="226" t="s">
        <v>84</v>
      </c>
      <c r="AV131" s="14" t="s">
        <v>84</v>
      </c>
      <c r="AW131" s="14" t="s">
        <v>31</v>
      </c>
      <c r="AX131" s="14" t="s">
        <v>75</v>
      </c>
      <c r="AY131" s="226" t="s">
        <v>184</v>
      </c>
    </row>
    <row r="132" spans="1:65" s="15" customFormat="1" ht="11.25">
      <c r="B132" s="241"/>
      <c r="C132" s="242"/>
      <c r="D132" s="207" t="s">
        <v>193</v>
      </c>
      <c r="E132" s="243" t="s">
        <v>1</v>
      </c>
      <c r="F132" s="244" t="s">
        <v>2077</v>
      </c>
      <c r="G132" s="242"/>
      <c r="H132" s="245">
        <v>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193</v>
      </c>
      <c r="AU132" s="251" t="s">
        <v>84</v>
      </c>
      <c r="AV132" s="15" t="s">
        <v>191</v>
      </c>
      <c r="AW132" s="15" t="s">
        <v>31</v>
      </c>
      <c r="AX132" s="15" t="s">
        <v>82</v>
      </c>
      <c r="AY132" s="251" t="s">
        <v>184</v>
      </c>
    </row>
    <row r="133" spans="1:65" s="2" customFormat="1" ht="36">
      <c r="A133" s="34"/>
      <c r="B133" s="35"/>
      <c r="C133" s="192" t="s">
        <v>185</v>
      </c>
      <c r="D133" s="192" t="s">
        <v>187</v>
      </c>
      <c r="E133" s="193" t="s">
        <v>2081</v>
      </c>
      <c r="F133" s="194" t="s">
        <v>2082</v>
      </c>
      <c r="G133" s="195" t="s">
        <v>2075</v>
      </c>
      <c r="H133" s="196">
        <v>4</v>
      </c>
      <c r="I133" s="197"/>
      <c r="J133" s="198">
        <f>ROUND(I133*H133,2)</f>
        <v>0</v>
      </c>
      <c r="K133" s="194" t="s">
        <v>649</v>
      </c>
      <c r="L133" s="39"/>
      <c r="M133" s="199" t="s">
        <v>1</v>
      </c>
      <c r="N133" s="200" t="s">
        <v>40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191</v>
      </c>
      <c r="AT133" s="203" t="s">
        <v>187</v>
      </c>
      <c r="AU133" s="203" t="s">
        <v>84</v>
      </c>
      <c r="AY133" s="17" t="s">
        <v>184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82</v>
      </c>
      <c r="BK133" s="204">
        <f>ROUND(I133*H133,2)</f>
        <v>0</v>
      </c>
      <c r="BL133" s="17" t="s">
        <v>191</v>
      </c>
      <c r="BM133" s="203" t="s">
        <v>2083</v>
      </c>
    </row>
    <row r="134" spans="1:65" s="14" customFormat="1" ht="11.25">
      <c r="B134" s="216"/>
      <c r="C134" s="217"/>
      <c r="D134" s="207" t="s">
        <v>193</v>
      </c>
      <c r="E134" s="218" t="s">
        <v>1</v>
      </c>
      <c r="F134" s="219" t="s">
        <v>191</v>
      </c>
      <c r="G134" s="217"/>
      <c r="H134" s="220">
        <v>4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193</v>
      </c>
      <c r="AU134" s="226" t="s">
        <v>84</v>
      </c>
      <c r="AV134" s="14" t="s">
        <v>84</v>
      </c>
      <c r="AW134" s="14" t="s">
        <v>31</v>
      </c>
      <c r="AX134" s="14" t="s">
        <v>75</v>
      </c>
      <c r="AY134" s="226" t="s">
        <v>184</v>
      </c>
    </row>
    <row r="135" spans="1:65" s="15" customFormat="1" ht="11.25">
      <c r="B135" s="241"/>
      <c r="C135" s="242"/>
      <c r="D135" s="207" t="s">
        <v>193</v>
      </c>
      <c r="E135" s="243" t="s">
        <v>1</v>
      </c>
      <c r="F135" s="244" t="s">
        <v>2077</v>
      </c>
      <c r="G135" s="242"/>
      <c r="H135" s="245">
        <v>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193</v>
      </c>
      <c r="AU135" s="251" t="s">
        <v>84</v>
      </c>
      <c r="AV135" s="15" t="s">
        <v>191</v>
      </c>
      <c r="AW135" s="15" t="s">
        <v>31</v>
      </c>
      <c r="AX135" s="15" t="s">
        <v>82</v>
      </c>
      <c r="AY135" s="251" t="s">
        <v>184</v>
      </c>
    </row>
    <row r="136" spans="1:65" s="2" customFormat="1" ht="16.5" customHeight="1">
      <c r="A136" s="34"/>
      <c r="B136" s="35"/>
      <c r="C136" s="192" t="s">
        <v>191</v>
      </c>
      <c r="D136" s="192" t="s">
        <v>187</v>
      </c>
      <c r="E136" s="193" t="s">
        <v>2084</v>
      </c>
      <c r="F136" s="194" t="s">
        <v>2085</v>
      </c>
      <c r="G136" s="195" t="s">
        <v>2075</v>
      </c>
      <c r="H136" s="196">
        <v>10</v>
      </c>
      <c r="I136" s="197"/>
      <c r="J136" s="198">
        <f>ROUND(I136*H136,2)</f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84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191</v>
      </c>
      <c r="BM136" s="203" t="s">
        <v>2086</v>
      </c>
    </row>
    <row r="137" spans="1:65" s="14" customFormat="1" ht="11.25">
      <c r="B137" s="216"/>
      <c r="C137" s="217"/>
      <c r="D137" s="207" t="s">
        <v>193</v>
      </c>
      <c r="E137" s="218" t="s">
        <v>1</v>
      </c>
      <c r="F137" s="219" t="s">
        <v>261</v>
      </c>
      <c r="G137" s="217"/>
      <c r="H137" s="220">
        <v>10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193</v>
      </c>
      <c r="AU137" s="226" t="s">
        <v>84</v>
      </c>
      <c r="AV137" s="14" t="s">
        <v>84</v>
      </c>
      <c r="AW137" s="14" t="s">
        <v>31</v>
      </c>
      <c r="AX137" s="14" t="s">
        <v>75</v>
      </c>
      <c r="AY137" s="226" t="s">
        <v>184</v>
      </c>
    </row>
    <row r="138" spans="1:65" s="15" customFormat="1" ht="11.25">
      <c r="B138" s="241"/>
      <c r="C138" s="242"/>
      <c r="D138" s="207" t="s">
        <v>193</v>
      </c>
      <c r="E138" s="243" t="s">
        <v>1</v>
      </c>
      <c r="F138" s="244" t="s">
        <v>2077</v>
      </c>
      <c r="G138" s="242"/>
      <c r="H138" s="245">
        <v>10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193</v>
      </c>
      <c r="AU138" s="251" t="s">
        <v>84</v>
      </c>
      <c r="AV138" s="15" t="s">
        <v>191</v>
      </c>
      <c r="AW138" s="15" t="s">
        <v>31</v>
      </c>
      <c r="AX138" s="15" t="s">
        <v>82</v>
      </c>
      <c r="AY138" s="251" t="s">
        <v>184</v>
      </c>
    </row>
    <row r="139" spans="1:65" s="2" customFormat="1" ht="16.5" customHeight="1">
      <c r="A139" s="34"/>
      <c r="B139" s="35"/>
      <c r="C139" s="192" t="s">
        <v>236</v>
      </c>
      <c r="D139" s="192" t="s">
        <v>187</v>
      </c>
      <c r="E139" s="193" t="s">
        <v>2087</v>
      </c>
      <c r="F139" s="194" t="s">
        <v>2088</v>
      </c>
      <c r="G139" s="195" t="s">
        <v>2075</v>
      </c>
      <c r="H139" s="196">
        <v>10</v>
      </c>
      <c r="I139" s="197"/>
      <c r="J139" s="198">
        <f>ROUND(I139*H139,2)</f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191</v>
      </c>
      <c r="AT139" s="203" t="s">
        <v>187</v>
      </c>
      <c r="AU139" s="203" t="s">
        <v>84</v>
      </c>
      <c r="AY139" s="17" t="s">
        <v>184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191</v>
      </c>
      <c r="BM139" s="203" t="s">
        <v>2089</v>
      </c>
    </row>
    <row r="140" spans="1:65" s="14" customFormat="1" ht="11.25">
      <c r="B140" s="216"/>
      <c r="C140" s="217"/>
      <c r="D140" s="207" t="s">
        <v>193</v>
      </c>
      <c r="E140" s="218" t="s">
        <v>1</v>
      </c>
      <c r="F140" s="219" t="s">
        <v>261</v>
      </c>
      <c r="G140" s="217"/>
      <c r="H140" s="220">
        <v>10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193</v>
      </c>
      <c r="AU140" s="226" t="s">
        <v>84</v>
      </c>
      <c r="AV140" s="14" t="s">
        <v>84</v>
      </c>
      <c r="AW140" s="14" t="s">
        <v>31</v>
      </c>
      <c r="AX140" s="14" t="s">
        <v>75</v>
      </c>
      <c r="AY140" s="226" t="s">
        <v>184</v>
      </c>
    </row>
    <row r="141" spans="1:65" s="15" customFormat="1" ht="11.25">
      <c r="B141" s="241"/>
      <c r="C141" s="242"/>
      <c r="D141" s="207" t="s">
        <v>193</v>
      </c>
      <c r="E141" s="243" t="s">
        <v>1</v>
      </c>
      <c r="F141" s="244" t="s">
        <v>2077</v>
      </c>
      <c r="G141" s="242"/>
      <c r="H141" s="245">
        <v>10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193</v>
      </c>
      <c r="AU141" s="251" t="s">
        <v>84</v>
      </c>
      <c r="AV141" s="15" t="s">
        <v>191</v>
      </c>
      <c r="AW141" s="15" t="s">
        <v>31</v>
      </c>
      <c r="AX141" s="15" t="s">
        <v>82</v>
      </c>
      <c r="AY141" s="251" t="s">
        <v>184</v>
      </c>
    </row>
    <row r="142" spans="1:65" s="2" customFormat="1" ht="24">
      <c r="A142" s="34"/>
      <c r="B142" s="35"/>
      <c r="C142" s="227" t="s">
        <v>242</v>
      </c>
      <c r="D142" s="227" t="s">
        <v>592</v>
      </c>
      <c r="E142" s="228" t="s">
        <v>2090</v>
      </c>
      <c r="F142" s="229" t="s">
        <v>2091</v>
      </c>
      <c r="G142" s="230" t="s">
        <v>2075</v>
      </c>
      <c r="H142" s="231">
        <v>10</v>
      </c>
      <c r="I142" s="232"/>
      <c r="J142" s="233">
        <f>ROUND(I142*H142,2)</f>
        <v>0</v>
      </c>
      <c r="K142" s="229" t="s">
        <v>649</v>
      </c>
      <c r="L142" s="234"/>
      <c r="M142" s="235" t="s">
        <v>1</v>
      </c>
      <c r="N142" s="236" t="s">
        <v>40</v>
      </c>
      <c r="O142" s="71"/>
      <c r="P142" s="201">
        <f>O142*H142</f>
        <v>0</v>
      </c>
      <c r="Q142" s="201">
        <v>4.0000000000000002E-4</v>
      </c>
      <c r="R142" s="201">
        <f>Q142*H142</f>
        <v>4.0000000000000001E-3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251</v>
      </c>
      <c r="AT142" s="203" t="s">
        <v>592</v>
      </c>
      <c r="AU142" s="203" t="s">
        <v>84</v>
      </c>
      <c r="AY142" s="17" t="s">
        <v>184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191</v>
      </c>
      <c r="BM142" s="203" t="s">
        <v>2092</v>
      </c>
    </row>
    <row r="143" spans="1:65" s="14" customFormat="1" ht="11.25">
      <c r="B143" s="216"/>
      <c r="C143" s="217"/>
      <c r="D143" s="207" t="s">
        <v>193</v>
      </c>
      <c r="E143" s="218" t="s">
        <v>1</v>
      </c>
      <c r="F143" s="219" t="s">
        <v>261</v>
      </c>
      <c r="G143" s="217"/>
      <c r="H143" s="220">
        <v>10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193</v>
      </c>
      <c r="AU143" s="226" t="s">
        <v>84</v>
      </c>
      <c r="AV143" s="14" t="s">
        <v>84</v>
      </c>
      <c r="AW143" s="14" t="s">
        <v>31</v>
      </c>
      <c r="AX143" s="14" t="s">
        <v>75</v>
      </c>
      <c r="AY143" s="226" t="s">
        <v>184</v>
      </c>
    </row>
    <row r="144" spans="1:65" s="15" customFormat="1" ht="11.25">
      <c r="B144" s="241"/>
      <c r="C144" s="242"/>
      <c r="D144" s="207" t="s">
        <v>193</v>
      </c>
      <c r="E144" s="243" t="s">
        <v>1</v>
      </c>
      <c r="F144" s="244" t="s">
        <v>2077</v>
      </c>
      <c r="G144" s="242"/>
      <c r="H144" s="245">
        <v>10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193</v>
      </c>
      <c r="AU144" s="251" t="s">
        <v>84</v>
      </c>
      <c r="AV144" s="15" t="s">
        <v>191</v>
      </c>
      <c r="AW144" s="15" t="s">
        <v>31</v>
      </c>
      <c r="AX144" s="15" t="s">
        <v>82</v>
      </c>
      <c r="AY144" s="251" t="s">
        <v>184</v>
      </c>
    </row>
    <row r="145" spans="1:65" s="2" customFormat="1" ht="21.75" customHeight="1">
      <c r="A145" s="34"/>
      <c r="B145" s="35"/>
      <c r="C145" s="227" t="s">
        <v>246</v>
      </c>
      <c r="D145" s="227" t="s">
        <v>592</v>
      </c>
      <c r="E145" s="228" t="s">
        <v>2093</v>
      </c>
      <c r="F145" s="229" t="s">
        <v>2094</v>
      </c>
      <c r="G145" s="230" t="s">
        <v>2075</v>
      </c>
      <c r="H145" s="231">
        <v>10</v>
      </c>
      <c r="I145" s="232"/>
      <c r="J145" s="233">
        <f>ROUND(I145*H145,2)</f>
        <v>0</v>
      </c>
      <c r="K145" s="229" t="s">
        <v>649</v>
      </c>
      <c r="L145" s="234"/>
      <c r="M145" s="235" t="s">
        <v>1</v>
      </c>
      <c r="N145" s="236" t="s">
        <v>40</v>
      </c>
      <c r="O145" s="71"/>
      <c r="P145" s="201">
        <f>O145*H145</f>
        <v>0</v>
      </c>
      <c r="Q145" s="201">
        <v>4.0000000000000002E-4</v>
      </c>
      <c r="R145" s="201">
        <f>Q145*H145</f>
        <v>4.0000000000000001E-3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251</v>
      </c>
      <c r="AT145" s="203" t="s">
        <v>592</v>
      </c>
      <c r="AU145" s="203" t="s">
        <v>84</v>
      </c>
      <c r="AY145" s="17" t="s">
        <v>184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82</v>
      </c>
      <c r="BK145" s="204">
        <f>ROUND(I145*H145,2)</f>
        <v>0</v>
      </c>
      <c r="BL145" s="17" t="s">
        <v>191</v>
      </c>
      <c r="BM145" s="203" t="s">
        <v>2095</v>
      </c>
    </row>
    <row r="146" spans="1:65" s="14" customFormat="1" ht="11.25">
      <c r="B146" s="216"/>
      <c r="C146" s="217"/>
      <c r="D146" s="207" t="s">
        <v>193</v>
      </c>
      <c r="E146" s="218" t="s">
        <v>1</v>
      </c>
      <c r="F146" s="219" t="s">
        <v>261</v>
      </c>
      <c r="G146" s="217"/>
      <c r="H146" s="220">
        <v>10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193</v>
      </c>
      <c r="AU146" s="226" t="s">
        <v>84</v>
      </c>
      <c r="AV146" s="14" t="s">
        <v>84</v>
      </c>
      <c r="AW146" s="14" t="s">
        <v>31</v>
      </c>
      <c r="AX146" s="14" t="s">
        <v>75</v>
      </c>
      <c r="AY146" s="226" t="s">
        <v>184</v>
      </c>
    </row>
    <row r="147" spans="1:65" s="15" customFormat="1" ht="11.25">
      <c r="B147" s="241"/>
      <c r="C147" s="242"/>
      <c r="D147" s="207" t="s">
        <v>193</v>
      </c>
      <c r="E147" s="243" t="s">
        <v>1</v>
      </c>
      <c r="F147" s="244" t="s">
        <v>2077</v>
      </c>
      <c r="G147" s="242"/>
      <c r="H147" s="245">
        <v>10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193</v>
      </c>
      <c r="AU147" s="251" t="s">
        <v>84</v>
      </c>
      <c r="AV147" s="15" t="s">
        <v>191</v>
      </c>
      <c r="AW147" s="15" t="s">
        <v>31</v>
      </c>
      <c r="AX147" s="15" t="s">
        <v>82</v>
      </c>
      <c r="AY147" s="251" t="s">
        <v>184</v>
      </c>
    </row>
    <row r="148" spans="1:65" s="2" customFormat="1" ht="24">
      <c r="A148" s="34"/>
      <c r="B148" s="35"/>
      <c r="C148" s="227" t="s">
        <v>251</v>
      </c>
      <c r="D148" s="227" t="s">
        <v>592</v>
      </c>
      <c r="E148" s="228" t="s">
        <v>2096</v>
      </c>
      <c r="F148" s="229" t="s">
        <v>2097</v>
      </c>
      <c r="G148" s="230" t="s">
        <v>2075</v>
      </c>
      <c r="H148" s="231">
        <v>3</v>
      </c>
      <c r="I148" s="232"/>
      <c r="J148" s="233">
        <f>ROUND(I148*H148,2)</f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4.0000000000000002E-4</v>
      </c>
      <c r="R148" s="201">
        <f>Q148*H148</f>
        <v>1.2000000000000001E-3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251</v>
      </c>
      <c r="AT148" s="203" t="s">
        <v>592</v>
      </c>
      <c r="AU148" s="203" t="s">
        <v>84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191</v>
      </c>
      <c r="BM148" s="203" t="s">
        <v>2098</v>
      </c>
    </row>
    <row r="149" spans="1:65" s="14" customFormat="1" ht="11.25">
      <c r="B149" s="216"/>
      <c r="C149" s="217"/>
      <c r="D149" s="207" t="s">
        <v>193</v>
      </c>
      <c r="E149" s="218" t="s">
        <v>1</v>
      </c>
      <c r="F149" s="219" t="s">
        <v>185</v>
      </c>
      <c r="G149" s="217"/>
      <c r="H149" s="220">
        <v>3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193</v>
      </c>
      <c r="AU149" s="226" t="s">
        <v>84</v>
      </c>
      <c r="AV149" s="14" t="s">
        <v>84</v>
      </c>
      <c r="AW149" s="14" t="s">
        <v>31</v>
      </c>
      <c r="AX149" s="14" t="s">
        <v>75</v>
      </c>
      <c r="AY149" s="226" t="s">
        <v>184</v>
      </c>
    </row>
    <row r="150" spans="1:65" s="15" customFormat="1" ht="11.25">
      <c r="B150" s="241"/>
      <c r="C150" s="242"/>
      <c r="D150" s="207" t="s">
        <v>193</v>
      </c>
      <c r="E150" s="243" t="s">
        <v>1</v>
      </c>
      <c r="F150" s="244" t="s">
        <v>2077</v>
      </c>
      <c r="G150" s="242"/>
      <c r="H150" s="245">
        <v>3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193</v>
      </c>
      <c r="AU150" s="251" t="s">
        <v>84</v>
      </c>
      <c r="AV150" s="15" t="s">
        <v>191</v>
      </c>
      <c r="AW150" s="15" t="s">
        <v>31</v>
      </c>
      <c r="AX150" s="15" t="s">
        <v>82</v>
      </c>
      <c r="AY150" s="251" t="s">
        <v>184</v>
      </c>
    </row>
    <row r="151" spans="1:65" s="2" customFormat="1" ht="33" customHeight="1">
      <c r="A151" s="34"/>
      <c r="B151" s="35"/>
      <c r="C151" s="227" t="s">
        <v>256</v>
      </c>
      <c r="D151" s="227" t="s">
        <v>592</v>
      </c>
      <c r="E151" s="228" t="s">
        <v>2099</v>
      </c>
      <c r="F151" s="229" t="s">
        <v>2100</v>
      </c>
      <c r="G151" s="230" t="s">
        <v>2075</v>
      </c>
      <c r="H151" s="231">
        <v>2</v>
      </c>
      <c r="I151" s="232"/>
      <c r="J151" s="233">
        <f>ROUND(I151*H151,2)</f>
        <v>0</v>
      </c>
      <c r="K151" s="229" t="s">
        <v>649</v>
      </c>
      <c r="L151" s="234"/>
      <c r="M151" s="235" t="s">
        <v>1</v>
      </c>
      <c r="N151" s="236" t="s">
        <v>40</v>
      </c>
      <c r="O151" s="71"/>
      <c r="P151" s="201">
        <f>O151*H151</f>
        <v>0</v>
      </c>
      <c r="Q151" s="201">
        <v>4.0000000000000002E-4</v>
      </c>
      <c r="R151" s="201">
        <f>Q151*H151</f>
        <v>8.0000000000000004E-4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251</v>
      </c>
      <c r="AT151" s="203" t="s">
        <v>592</v>
      </c>
      <c r="AU151" s="203" t="s">
        <v>84</v>
      </c>
      <c r="AY151" s="17" t="s">
        <v>184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82</v>
      </c>
      <c r="BK151" s="204">
        <f>ROUND(I151*H151,2)</f>
        <v>0</v>
      </c>
      <c r="BL151" s="17" t="s">
        <v>191</v>
      </c>
      <c r="BM151" s="203" t="s">
        <v>2101</v>
      </c>
    </row>
    <row r="152" spans="1:65" s="14" customFormat="1" ht="11.25">
      <c r="B152" s="216"/>
      <c r="C152" s="217"/>
      <c r="D152" s="207" t="s">
        <v>193</v>
      </c>
      <c r="E152" s="218" t="s">
        <v>1</v>
      </c>
      <c r="F152" s="219" t="s">
        <v>84</v>
      </c>
      <c r="G152" s="217"/>
      <c r="H152" s="220">
        <v>2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193</v>
      </c>
      <c r="AU152" s="226" t="s">
        <v>84</v>
      </c>
      <c r="AV152" s="14" t="s">
        <v>84</v>
      </c>
      <c r="AW152" s="14" t="s">
        <v>31</v>
      </c>
      <c r="AX152" s="14" t="s">
        <v>75</v>
      </c>
      <c r="AY152" s="226" t="s">
        <v>184</v>
      </c>
    </row>
    <row r="153" spans="1:65" s="15" customFormat="1" ht="11.25">
      <c r="B153" s="241"/>
      <c r="C153" s="242"/>
      <c r="D153" s="207" t="s">
        <v>193</v>
      </c>
      <c r="E153" s="243" t="s">
        <v>1</v>
      </c>
      <c r="F153" s="244" t="s">
        <v>2077</v>
      </c>
      <c r="G153" s="242"/>
      <c r="H153" s="245">
        <v>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193</v>
      </c>
      <c r="AU153" s="251" t="s">
        <v>84</v>
      </c>
      <c r="AV153" s="15" t="s">
        <v>191</v>
      </c>
      <c r="AW153" s="15" t="s">
        <v>31</v>
      </c>
      <c r="AX153" s="15" t="s">
        <v>82</v>
      </c>
      <c r="AY153" s="251" t="s">
        <v>184</v>
      </c>
    </row>
    <row r="154" spans="1:65" s="2" customFormat="1" ht="36">
      <c r="A154" s="34"/>
      <c r="B154" s="35"/>
      <c r="C154" s="227" t="s">
        <v>261</v>
      </c>
      <c r="D154" s="227" t="s">
        <v>592</v>
      </c>
      <c r="E154" s="228" t="s">
        <v>2102</v>
      </c>
      <c r="F154" s="229" t="s">
        <v>2103</v>
      </c>
      <c r="G154" s="230" t="s">
        <v>2075</v>
      </c>
      <c r="H154" s="231">
        <v>4</v>
      </c>
      <c r="I154" s="232"/>
      <c r="J154" s="233">
        <f>ROUND(I154*H154,2)</f>
        <v>0</v>
      </c>
      <c r="K154" s="229" t="s">
        <v>649</v>
      </c>
      <c r="L154" s="234"/>
      <c r="M154" s="235" t="s">
        <v>1</v>
      </c>
      <c r="N154" s="236" t="s">
        <v>40</v>
      </c>
      <c r="O154" s="71"/>
      <c r="P154" s="201">
        <f>O154*H154</f>
        <v>0</v>
      </c>
      <c r="Q154" s="201">
        <v>4.0000000000000002E-4</v>
      </c>
      <c r="R154" s="201">
        <f>Q154*H154</f>
        <v>1.6000000000000001E-3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251</v>
      </c>
      <c r="AT154" s="203" t="s">
        <v>592</v>
      </c>
      <c r="AU154" s="203" t="s">
        <v>84</v>
      </c>
      <c r="AY154" s="17" t="s">
        <v>184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191</v>
      </c>
      <c r="BM154" s="203" t="s">
        <v>2104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191</v>
      </c>
      <c r="G155" s="217"/>
      <c r="H155" s="220">
        <v>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84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15" customFormat="1" ht="11.25">
      <c r="B156" s="241"/>
      <c r="C156" s="242"/>
      <c r="D156" s="207" t="s">
        <v>193</v>
      </c>
      <c r="E156" s="243" t="s">
        <v>1</v>
      </c>
      <c r="F156" s="244" t="s">
        <v>2077</v>
      </c>
      <c r="G156" s="242"/>
      <c r="H156" s="245">
        <v>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193</v>
      </c>
      <c r="AU156" s="251" t="s">
        <v>84</v>
      </c>
      <c r="AV156" s="15" t="s">
        <v>191</v>
      </c>
      <c r="AW156" s="15" t="s">
        <v>31</v>
      </c>
      <c r="AX156" s="15" t="s">
        <v>82</v>
      </c>
      <c r="AY156" s="251" t="s">
        <v>184</v>
      </c>
    </row>
    <row r="157" spans="1:65" s="2" customFormat="1" ht="21.75" customHeight="1">
      <c r="A157" s="34"/>
      <c r="B157" s="35"/>
      <c r="C157" s="227" t="s">
        <v>270</v>
      </c>
      <c r="D157" s="227" t="s">
        <v>592</v>
      </c>
      <c r="E157" s="228" t="s">
        <v>2105</v>
      </c>
      <c r="F157" s="229" t="s">
        <v>2106</v>
      </c>
      <c r="G157" s="230" t="s">
        <v>2075</v>
      </c>
      <c r="H157" s="231">
        <v>50</v>
      </c>
      <c r="I157" s="232"/>
      <c r="J157" s="233">
        <f>ROUND(I157*H157,2)</f>
        <v>0</v>
      </c>
      <c r="K157" s="229" t="s">
        <v>649</v>
      </c>
      <c r="L157" s="234"/>
      <c r="M157" s="235" t="s">
        <v>1</v>
      </c>
      <c r="N157" s="236" t="s">
        <v>40</v>
      </c>
      <c r="O157" s="71"/>
      <c r="P157" s="201">
        <f>O157*H157</f>
        <v>0</v>
      </c>
      <c r="Q157" s="201">
        <v>4.0000000000000002E-4</v>
      </c>
      <c r="R157" s="201">
        <f>Q157*H157</f>
        <v>0.02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251</v>
      </c>
      <c r="AT157" s="203" t="s">
        <v>592</v>
      </c>
      <c r="AU157" s="203" t="s">
        <v>84</v>
      </c>
      <c r="AY157" s="17" t="s">
        <v>184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191</v>
      </c>
      <c r="BM157" s="203" t="s">
        <v>2107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828</v>
      </c>
      <c r="G158" s="217"/>
      <c r="H158" s="220">
        <v>50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84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5" customFormat="1" ht="11.25">
      <c r="B159" s="241"/>
      <c r="C159" s="242"/>
      <c r="D159" s="207" t="s">
        <v>193</v>
      </c>
      <c r="E159" s="243" t="s">
        <v>1</v>
      </c>
      <c r="F159" s="244" t="s">
        <v>2077</v>
      </c>
      <c r="G159" s="242"/>
      <c r="H159" s="245">
        <v>50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193</v>
      </c>
      <c r="AU159" s="251" t="s">
        <v>84</v>
      </c>
      <c r="AV159" s="15" t="s">
        <v>191</v>
      </c>
      <c r="AW159" s="15" t="s">
        <v>31</v>
      </c>
      <c r="AX159" s="15" t="s">
        <v>82</v>
      </c>
      <c r="AY159" s="251" t="s">
        <v>184</v>
      </c>
    </row>
    <row r="160" spans="1:65" s="2" customFormat="1" ht="24">
      <c r="A160" s="34"/>
      <c r="B160" s="35"/>
      <c r="C160" s="192" t="s">
        <v>287</v>
      </c>
      <c r="D160" s="192" t="s">
        <v>187</v>
      </c>
      <c r="E160" s="193" t="s">
        <v>2108</v>
      </c>
      <c r="F160" s="194" t="s">
        <v>2109</v>
      </c>
      <c r="G160" s="195" t="s">
        <v>2075</v>
      </c>
      <c r="H160" s="196">
        <v>50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84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191</v>
      </c>
      <c r="BM160" s="203" t="s">
        <v>2110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828</v>
      </c>
      <c r="G161" s="217"/>
      <c r="H161" s="220">
        <v>50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84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15" customFormat="1" ht="11.25">
      <c r="B162" s="241"/>
      <c r="C162" s="242"/>
      <c r="D162" s="207" t="s">
        <v>193</v>
      </c>
      <c r="E162" s="243" t="s">
        <v>1</v>
      </c>
      <c r="F162" s="244" t="s">
        <v>2077</v>
      </c>
      <c r="G162" s="242"/>
      <c r="H162" s="245">
        <v>50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193</v>
      </c>
      <c r="AU162" s="251" t="s">
        <v>84</v>
      </c>
      <c r="AV162" s="15" t="s">
        <v>191</v>
      </c>
      <c r="AW162" s="15" t="s">
        <v>31</v>
      </c>
      <c r="AX162" s="15" t="s">
        <v>82</v>
      </c>
      <c r="AY162" s="251" t="s">
        <v>184</v>
      </c>
    </row>
    <row r="163" spans="1:65" s="2" customFormat="1" ht="24">
      <c r="A163" s="34"/>
      <c r="B163" s="35"/>
      <c r="C163" s="227" t="s">
        <v>324</v>
      </c>
      <c r="D163" s="227" t="s">
        <v>592</v>
      </c>
      <c r="E163" s="228" t="s">
        <v>2111</v>
      </c>
      <c r="F163" s="229" t="s">
        <v>2112</v>
      </c>
      <c r="G163" s="230" t="s">
        <v>2075</v>
      </c>
      <c r="H163" s="231">
        <v>30</v>
      </c>
      <c r="I163" s="232"/>
      <c r="J163" s="233">
        <f>ROUND(I163*H163,2)</f>
        <v>0</v>
      </c>
      <c r="K163" s="229" t="s">
        <v>649</v>
      </c>
      <c r="L163" s="234"/>
      <c r="M163" s="235" t="s">
        <v>1</v>
      </c>
      <c r="N163" s="236" t="s">
        <v>40</v>
      </c>
      <c r="O163" s="71"/>
      <c r="P163" s="201">
        <f>O163*H163</f>
        <v>0</v>
      </c>
      <c r="Q163" s="201">
        <v>4.0000000000000002E-4</v>
      </c>
      <c r="R163" s="201">
        <f>Q163*H163</f>
        <v>1.2E-2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251</v>
      </c>
      <c r="AT163" s="203" t="s">
        <v>592</v>
      </c>
      <c r="AU163" s="203" t="s">
        <v>84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191</v>
      </c>
      <c r="BM163" s="203" t="s">
        <v>2113</v>
      </c>
    </row>
    <row r="164" spans="1:65" s="14" customFormat="1" ht="11.25">
      <c r="B164" s="216"/>
      <c r="C164" s="217"/>
      <c r="D164" s="207" t="s">
        <v>193</v>
      </c>
      <c r="E164" s="218" t="s">
        <v>1</v>
      </c>
      <c r="F164" s="219" t="s">
        <v>640</v>
      </c>
      <c r="G164" s="217"/>
      <c r="H164" s="220">
        <v>30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193</v>
      </c>
      <c r="AU164" s="226" t="s">
        <v>84</v>
      </c>
      <c r="AV164" s="14" t="s">
        <v>84</v>
      </c>
      <c r="AW164" s="14" t="s">
        <v>31</v>
      </c>
      <c r="AX164" s="14" t="s">
        <v>75</v>
      </c>
      <c r="AY164" s="226" t="s">
        <v>184</v>
      </c>
    </row>
    <row r="165" spans="1:65" s="15" customFormat="1" ht="11.25">
      <c r="B165" s="241"/>
      <c r="C165" s="242"/>
      <c r="D165" s="207" t="s">
        <v>193</v>
      </c>
      <c r="E165" s="243" t="s">
        <v>1</v>
      </c>
      <c r="F165" s="244" t="s">
        <v>2077</v>
      </c>
      <c r="G165" s="242"/>
      <c r="H165" s="245">
        <v>30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193</v>
      </c>
      <c r="AU165" s="251" t="s">
        <v>84</v>
      </c>
      <c r="AV165" s="15" t="s">
        <v>191</v>
      </c>
      <c r="AW165" s="15" t="s">
        <v>31</v>
      </c>
      <c r="AX165" s="15" t="s">
        <v>82</v>
      </c>
      <c r="AY165" s="251" t="s">
        <v>184</v>
      </c>
    </row>
    <row r="166" spans="1:65" s="2" customFormat="1" ht="24">
      <c r="A166" s="34"/>
      <c r="B166" s="35"/>
      <c r="C166" s="227" t="s">
        <v>343</v>
      </c>
      <c r="D166" s="227" t="s">
        <v>592</v>
      </c>
      <c r="E166" s="228" t="s">
        <v>2114</v>
      </c>
      <c r="F166" s="229" t="s">
        <v>2115</v>
      </c>
      <c r="G166" s="230" t="s">
        <v>2075</v>
      </c>
      <c r="H166" s="231">
        <v>20</v>
      </c>
      <c r="I166" s="232"/>
      <c r="J166" s="233">
        <f>ROUND(I166*H166,2)</f>
        <v>0</v>
      </c>
      <c r="K166" s="229" t="s">
        <v>649</v>
      </c>
      <c r="L166" s="234"/>
      <c r="M166" s="235" t="s">
        <v>1</v>
      </c>
      <c r="N166" s="236" t="s">
        <v>40</v>
      </c>
      <c r="O166" s="71"/>
      <c r="P166" s="201">
        <f>O166*H166</f>
        <v>0</v>
      </c>
      <c r="Q166" s="201">
        <v>4.0000000000000002E-4</v>
      </c>
      <c r="R166" s="201">
        <f>Q166*H166</f>
        <v>8.0000000000000002E-3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251</v>
      </c>
      <c r="AT166" s="203" t="s">
        <v>592</v>
      </c>
      <c r="AU166" s="203" t="s">
        <v>84</v>
      </c>
      <c r="AY166" s="17" t="s">
        <v>184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191</v>
      </c>
      <c r="BM166" s="203" t="s">
        <v>2116</v>
      </c>
    </row>
    <row r="167" spans="1:65" s="14" customFormat="1" ht="11.25">
      <c r="B167" s="216"/>
      <c r="C167" s="217"/>
      <c r="D167" s="207" t="s">
        <v>193</v>
      </c>
      <c r="E167" s="218" t="s">
        <v>1</v>
      </c>
      <c r="F167" s="219" t="s">
        <v>507</v>
      </c>
      <c r="G167" s="217"/>
      <c r="H167" s="220">
        <v>20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193</v>
      </c>
      <c r="AU167" s="226" t="s">
        <v>84</v>
      </c>
      <c r="AV167" s="14" t="s">
        <v>84</v>
      </c>
      <c r="AW167" s="14" t="s">
        <v>31</v>
      </c>
      <c r="AX167" s="14" t="s">
        <v>75</v>
      </c>
      <c r="AY167" s="226" t="s">
        <v>184</v>
      </c>
    </row>
    <row r="168" spans="1:65" s="15" customFormat="1" ht="11.25">
      <c r="B168" s="241"/>
      <c r="C168" s="242"/>
      <c r="D168" s="207" t="s">
        <v>193</v>
      </c>
      <c r="E168" s="243" t="s">
        <v>1</v>
      </c>
      <c r="F168" s="244" t="s">
        <v>2077</v>
      </c>
      <c r="G168" s="242"/>
      <c r="H168" s="245">
        <v>20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193</v>
      </c>
      <c r="AU168" s="251" t="s">
        <v>84</v>
      </c>
      <c r="AV168" s="15" t="s">
        <v>191</v>
      </c>
      <c r="AW168" s="15" t="s">
        <v>31</v>
      </c>
      <c r="AX168" s="15" t="s">
        <v>82</v>
      </c>
      <c r="AY168" s="251" t="s">
        <v>184</v>
      </c>
    </row>
    <row r="169" spans="1:65" s="2" customFormat="1" ht="24">
      <c r="A169" s="34"/>
      <c r="B169" s="35"/>
      <c r="C169" s="227" t="s">
        <v>8</v>
      </c>
      <c r="D169" s="227" t="s">
        <v>592</v>
      </c>
      <c r="E169" s="228" t="s">
        <v>2117</v>
      </c>
      <c r="F169" s="229" t="s">
        <v>2118</v>
      </c>
      <c r="G169" s="230" t="s">
        <v>2075</v>
      </c>
      <c r="H169" s="231">
        <v>20</v>
      </c>
      <c r="I169" s="232"/>
      <c r="J169" s="233">
        <f>ROUND(I169*H169,2)</f>
        <v>0</v>
      </c>
      <c r="K169" s="229" t="s">
        <v>649</v>
      </c>
      <c r="L169" s="234"/>
      <c r="M169" s="235" t="s">
        <v>1</v>
      </c>
      <c r="N169" s="236" t="s">
        <v>40</v>
      </c>
      <c r="O169" s="71"/>
      <c r="P169" s="201">
        <f>O169*H169</f>
        <v>0</v>
      </c>
      <c r="Q169" s="201">
        <v>4.0000000000000002E-4</v>
      </c>
      <c r="R169" s="201">
        <f>Q169*H169</f>
        <v>8.0000000000000002E-3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251</v>
      </c>
      <c r="AT169" s="203" t="s">
        <v>592</v>
      </c>
      <c r="AU169" s="203" t="s">
        <v>84</v>
      </c>
      <c r="AY169" s="17" t="s">
        <v>184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191</v>
      </c>
      <c r="BM169" s="203" t="s">
        <v>2119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507</v>
      </c>
      <c r="G170" s="217"/>
      <c r="H170" s="220">
        <v>20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84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5" customFormat="1" ht="11.25">
      <c r="B171" s="241"/>
      <c r="C171" s="242"/>
      <c r="D171" s="207" t="s">
        <v>193</v>
      </c>
      <c r="E171" s="243" t="s">
        <v>1</v>
      </c>
      <c r="F171" s="244" t="s">
        <v>2077</v>
      </c>
      <c r="G171" s="242"/>
      <c r="H171" s="245">
        <v>20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193</v>
      </c>
      <c r="AU171" s="251" t="s">
        <v>84</v>
      </c>
      <c r="AV171" s="15" t="s">
        <v>191</v>
      </c>
      <c r="AW171" s="15" t="s">
        <v>31</v>
      </c>
      <c r="AX171" s="15" t="s">
        <v>82</v>
      </c>
      <c r="AY171" s="251" t="s">
        <v>184</v>
      </c>
    </row>
    <row r="172" spans="1:65" s="2" customFormat="1" ht="16.5" customHeight="1">
      <c r="A172" s="34"/>
      <c r="B172" s="35"/>
      <c r="C172" s="192" t="s">
        <v>382</v>
      </c>
      <c r="D172" s="192" t="s">
        <v>187</v>
      </c>
      <c r="E172" s="193" t="s">
        <v>2120</v>
      </c>
      <c r="F172" s="194" t="s">
        <v>2121</v>
      </c>
      <c r="G172" s="195" t="s">
        <v>2075</v>
      </c>
      <c r="H172" s="196">
        <v>70</v>
      </c>
      <c r="I172" s="197"/>
      <c r="J172" s="198">
        <f>ROUND(I172*H172,2)</f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84</v>
      </c>
      <c r="AY172" s="17" t="s">
        <v>184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191</v>
      </c>
      <c r="BM172" s="203" t="s">
        <v>2122</v>
      </c>
    </row>
    <row r="173" spans="1:65" s="14" customFormat="1" ht="11.25">
      <c r="B173" s="216"/>
      <c r="C173" s="217"/>
      <c r="D173" s="207" t="s">
        <v>193</v>
      </c>
      <c r="E173" s="218" t="s">
        <v>1</v>
      </c>
      <c r="F173" s="219" t="s">
        <v>2123</v>
      </c>
      <c r="G173" s="217"/>
      <c r="H173" s="220">
        <v>70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193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184</v>
      </c>
    </row>
    <row r="174" spans="1:65" s="15" customFormat="1" ht="11.25">
      <c r="B174" s="241"/>
      <c r="C174" s="242"/>
      <c r="D174" s="207" t="s">
        <v>193</v>
      </c>
      <c r="E174" s="243" t="s">
        <v>1</v>
      </c>
      <c r="F174" s="244" t="s">
        <v>2077</v>
      </c>
      <c r="G174" s="242"/>
      <c r="H174" s="245">
        <v>70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193</v>
      </c>
      <c r="AU174" s="251" t="s">
        <v>84</v>
      </c>
      <c r="AV174" s="15" t="s">
        <v>191</v>
      </c>
      <c r="AW174" s="15" t="s">
        <v>31</v>
      </c>
      <c r="AX174" s="15" t="s">
        <v>82</v>
      </c>
      <c r="AY174" s="251" t="s">
        <v>184</v>
      </c>
    </row>
    <row r="175" spans="1:65" s="2" customFormat="1" ht="16.5" customHeight="1">
      <c r="A175" s="34"/>
      <c r="B175" s="35"/>
      <c r="C175" s="227" t="s">
        <v>390</v>
      </c>
      <c r="D175" s="227" t="s">
        <v>592</v>
      </c>
      <c r="E175" s="228" t="s">
        <v>2124</v>
      </c>
      <c r="F175" s="229" t="s">
        <v>2125</v>
      </c>
      <c r="G175" s="230" t="s">
        <v>2126</v>
      </c>
      <c r="H175" s="231">
        <v>1</v>
      </c>
      <c r="I175" s="232"/>
      <c r="J175" s="233">
        <f>ROUND(I175*H175,2)</f>
        <v>0</v>
      </c>
      <c r="K175" s="229" t="s">
        <v>649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2.3999999999999998E-3</v>
      </c>
      <c r="R175" s="201">
        <f>Q175*H175</f>
        <v>2.3999999999999998E-3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715</v>
      </c>
      <c r="AT175" s="203" t="s">
        <v>592</v>
      </c>
      <c r="AU175" s="203" t="s">
        <v>84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382</v>
      </c>
      <c r="BM175" s="203" t="s">
        <v>2127</v>
      </c>
    </row>
    <row r="176" spans="1:65" s="14" customFormat="1" ht="11.25">
      <c r="B176" s="216"/>
      <c r="C176" s="217"/>
      <c r="D176" s="207" t="s">
        <v>193</v>
      </c>
      <c r="E176" s="218" t="s">
        <v>1</v>
      </c>
      <c r="F176" s="219" t="s">
        <v>82</v>
      </c>
      <c r="G176" s="217"/>
      <c r="H176" s="220">
        <v>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193</v>
      </c>
      <c r="AU176" s="226" t="s">
        <v>84</v>
      </c>
      <c r="AV176" s="14" t="s">
        <v>84</v>
      </c>
      <c r="AW176" s="14" t="s">
        <v>31</v>
      </c>
      <c r="AX176" s="14" t="s">
        <v>75</v>
      </c>
      <c r="AY176" s="226" t="s">
        <v>184</v>
      </c>
    </row>
    <row r="177" spans="1:65" s="15" customFormat="1" ht="11.25">
      <c r="B177" s="241"/>
      <c r="C177" s="242"/>
      <c r="D177" s="207" t="s">
        <v>193</v>
      </c>
      <c r="E177" s="243" t="s">
        <v>1</v>
      </c>
      <c r="F177" s="244" t="s">
        <v>2077</v>
      </c>
      <c r="G177" s="242"/>
      <c r="H177" s="245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193</v>
      </c>
      <c r="AU177" s="251" t="s">
        <v>84</v>
      </c>
      <c r="AV177" s="15" t="s">
        <v>191</v>
      </c>
      <c r="AW177" s="15" t="s">
        <v>31</v>
      </c>
      <c r="AX177" s="15" t="s">
        <v>82</v>
      </c>
      <c r="AY177" s="251" t="s">
        <v>184</v>
      </c>
    </row>
    <row r="178" spans="1:65" s="2" customFormat="1" ht="16.5" customHeight="1">
      <c r="A178" s="34"/>
      <c r="B178" s="35"/>
      <c r="C178" s="192" t="s">
        <v>455</v>
      </c>
      <c r="D178" s="192" t="s">
        <v>187</v>
      </c>
      <c r="E178" s="193" t="s">
        <v>2128</v>
      </c>
      <c r="F178" s="194" t="s">
        <v>2129</v>
      </c>
      <c r="G178" s="195" t="s">
        <v>2130</v>
      </c>
      <c r="H178" s="196">
        <v>1</v>
      </c>
      <c r="I178" s="197"/>
      <c r="J178" s="198">
        <f>ROUND(I178*H178,2)</f>
        <v>0</v>
      </c>
      <c r="K178" s="194" t="s">
        <v>649</v>
      </c>
      <c r="L178" s="39"/>
      <c r="M178" s="199" t="s">
        <v>1</v>
      </c>
      <c r="N178" s="200" t="s">
        <v>40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382</v>
      </c>
      <c r="AT178" s="203" t="s">
        <v>187</v>
      </c>
      <c r="AU178" s="203" t="s">
        <v>84</v>
      </c>
      <c r="AY178" s="17" t="s">
        <v>184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382</v>
      </c>
      <c r="BM178" s="203" t="s">
        <v>2131</v>
      </c>
    </row>
    <row r="179" spans="1:65" s="14" customFormat="1" ht="11.25">
      <c r="B179" s="216"/>
      <c r="C179" s="217"/>
      <c r="D179" s="207" t="s">
        <v>193</v>
      </c>
      <c r="E179" s="218" t="s">
        <v>1</v>
      </c>
      <c r="F179" s="219" t="s">
        <v>82</v>
      </c>
      <c r="G179" s="217"/>
      <c r="H179" s="220">
        <v>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193</v>
      </c>
      <c r="AU179" s="226" t="s">
        <v>84</v>
      </c>
      <c r="AV179" s="14" t="s">
        <v>84</v>
      </c>
      <c r="AW179" s="14" t="s">
        <v>31</v>
      </c>
      <c r="AX179" s="14" t="s">
        <v>75</v>
      </c>
      <c r="AY179" s="226" t="s">
        <v>184</v>
      </c>
    </row>
    <row r="180" spans="1:65" s="15" customFormat="1" ht="11.25">
      <c r="B180" s="241"/>
      <c r="C180" s="242"/>
      <c r="D180" s="207" t="s">
        <v>193</v>
      </c>
      <c r="E180" s="243" t="s">
        <v>1</v>
      </c>
      <c r="F180" s="244" t="s">
        <v>2077</v>
      </c>
      <c r="G180" s="242"/>
      <c r="H180" s="245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193</v>
      </c>
      <c r="AU180" s="251" t="s">
        <v>84</v>
      </c>
      <c r="AV180" s="15" t="s">
        <v>191</v>
      </c>
      <c r="AW180" s="15" t="s">
        <v>31</v>
      </c>
      <c r="AX180" s="15" t="s">
        <v>82</v>
      </c>
      <c r="AY180" s="251" t="s">
        <v>184</v>
      </c>
    </row>
    <row r="181" spans="1:65" s="2" customFormat="1" ht="16.5" customHeight="1">
      <c r="A181" s="34"/>
      <c r="B181" s="35"/>
      <c r="C181" s="227" t="s">
        <v>502</v>
      </c>
      <c r="D181" s="227" t="s">
        <v>592</v>
      </c>
      <c r="E181" s="228" t="s">
        <v>2132</v>
      </c>
      <c r="F181" s="229" t="s">
        <v>2133</v>
      </c>
      <c r="G181" s="230" t="s">
        <v>2075</v>
      </c>
      <c r="H181" s="231">
        <v>4</v>
      </c>
      <c r="I181" s="232"/>
      <c r="J181" s="233">
        <f>ROUND(I181*H181,2)</f>
        <v>0</v>
      </c>
      <c r="K181" s="229" t="s">
        <v>649</v>
      </c>
      <c r="L181" s="234"/>
      <c r="M181" s="235" t="s">
        <v>1</v>
      </c>
      <c r="N181" s="236" t="s">
        <v>40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251</v>
      </c>
      <c r="AT181" s="203" t="s">
        <v>592</v>
      </c>
      <c r="AU181" s="203" t="s">
        <v>84</v>
      </c>
      <c r="AY181" s="17" t="s">
        <v>184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191</v>
      </c>
      <c r="BM181" s="203" t="s">
        <v>2134</v>
      </c>
    </row>
    <row r="182" spans="1:65" s="14" customFormat="1" ht="11.25">
      <c r="B182" s="216"/>
      <c r="C182" s="217"/>
      <c r="D182" s="207" t="s">
        <v>193</v>
      </c>
      <c r="E182" s="218" t="s">
        <v>1</v>
      </c>
      <c r="F182" s="219" t="s">
        <v>191</v>
      </c>
      <c r="G182" s="217"/>
      <c r="H182" s="220">
        <v>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193</v>
      </c>
      <c r="AU182" s="226" t="s">
        <v>84</v>
      </c>
      <c r="AV182" s="14" t="s">
        <v>84</v>
      </c>
      <c r="AW182" s="14" t="s">
        <v>31</v>
      </c>
      <c r="AX182" s="14" t="s">
        <v>75</v>
      </c>
      <c r="AY182" s="226" t="s">
        <v>184</v>
      </c>
    </row>
    <row r="183" spans="1:65" s="15" customFormat="1" ht="11.25">
      <c r="B183" s="241"/>
      <c r="C183" s="242"/>
      <c r="D183" s="207" t="s">
        <v>193</v>
      </c>
      <c r="E183" s="243" t="s">
        <v>1</v>
      </c>
      <c r="F183" s="244" t="s">
        <v>2077</v>
      </c>
      <c r="G183" s="242"/>
      <c r="H183" s="245">
        <v>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193</v>
      </c>
      <c r="AU183" s="251" t="s">
        <v>84</v>
      </c>
      <c r="AV183" s="15" t="s">
        <v>191</v>
      </c>
      <c r="AW183" s="15" t="s">
        <v>31</v>
      </c>
      <c r="AX183" s="15" t="s">
        <v>82</v>
      </c>
      <c r="AY183" s="251" t="s">
        <v>184</v>
      </c>
    </row>
    <row r="184" spans="1:65" s="2" customFormat="1" ht="16.5" customHeight="1">
      <c r="A184" s="34"/>
      <c r="B184" s="35"/>
      <c r="C184" s="227" t="s">
        <v>507</v>
      </c>
      <c r="D184" s="227" t="s">
        <v>592</v>
      </c>
      <c r="E184" s="228" t="s">
        <v>2135</v>
      </c>
      <c r="F184" s="229" t="s">
        <v>2136</v>
      </c>
      <c r="G184" s="230" t="s">
        <v>2075</v>
      </c>
      <c r="H184" s="231">
        <v>4</v>
      </c>
      <c r="I184" s="232"/>
      <c r="J184" s="233">
        <f>ROUND(I184*H184,2)</f>
        <v>0</v>
      </c>
      <c r="K184" s="229" t="s">
        <v>649</v>
      </c>
      <c r="L184" s="234"/>
      <c r="M184" s="235" t="s">
        <v>1</v>
      </c>
      <c r="N184" s="236" t="s">
        <v>40</v>
      </c>
      <c r="O184" s="71"/>
      <c r="P184" s="201">
        <f>O184*H184</f>
        <v>0</v>
      </c>
      <c r="Q184" s="201">
        <v>4.0000000000000002E-4</v>
      </c>
      <c r="R184" s="201">
        <f>Q184*H184</f>
        <v>1.6000000000000001E-3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251</v>
      </c>
      <c r="AT184" s="203" t="s">
        <v>592</v>
      </c>
      <c r="AU184" s="203" t="s">
        <v>84</v>
      </c>
      <c r="AY184" s="17" t="s">
        <v>184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82</v>
      </c>
      <c r="BK184" s="204">
        <f>ROUND(I184*H184,2)</f>
        <v>0</v>
      </c>
      <c r="BL184" s="17" t="s">
        <v>191</v>
      </c>
      <c r="BM184" s="203" t="s">
        <v>2137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191</v>
      </c>
      <c r="G185" s="217"/>
      <c r="H185" s="220">
        <v>4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5" customFormat="1" ht="11.25">
      <c r="B186" s="241"/>
      <c r="C186" s="242"/>
      <c r="D186" s="207" t="s">
        <v>193</v>
      </c>
      <c r="E186" s="243" t="s">
        <v>1</v>
      </c>
      <c r="F186" s="244" t="s">
        <v>2077</v>
      </c>
      <c r="G186" s="242"/>
      <c r="H186" s="245">
        <v>4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193</v>
      </c>
      <c r="AU186" s="251" t="s">
        <v>84</v>
      </c>
      <c r="AV186" s="15" t="s">
        <v>191</v>
      </c>
      <c r="AW186" s="15" t="s">
        <v>31</v>
      </c>
      <c r="AX186" s="15" t="s">
        <v>82</v>
      </c>
      <c r="AY186" s="251" t="s">
        <v>184</v>
      </c>
    </row>
    <row r="187" spans="1:65" s="2" customFormat="1" ht="16.5" customHeight="1">
      <c r="A187" s="34"/>
      <c r="B187" s="35"/>
      <c r="C187" s="192" t="s">
        <v>7</v>
      </c>
      <c r="D187" s="192" t="s">
        <v>187</v>
      </c>
      <c r="E187" s="193" t="s">
        <v>2138</v>
      </c>
      <c r="F187" s="194" t="s">
        <v>2139</v>
      </c>
      <c r="G187" s="195" t="s">
        <v>2075</v>
      </c>
      <c r="H187" s="196">
        <v>8</v>
      </c>
      <c r="I187" s="197"/>
      <c r="J187" s="198">
        <f>ROUND(I187*H187,2)</f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84</v>
      </c>
      <c r="AY187" s="17" t="s">
        <v>184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191</v>
      </c>
      <c r="BM187" s="203" t="s">
        <v>2140</v>
      </c>
    </row>
    <row r="188" spans="1:65" s="14" customFormat="1" ht="11.25">
      <c r="B188" s="216"/>
      <c r="C188" s="217"/>
      <c r="D188" s="207" t="s">
        <v>193</v>
      </c>
      <c r="E188" s="218" t="s">
        <v>1</v>
      </c>
      <c r="F188" s="219" t="s">
        <v>1409</v>
      </c>
      <c r="G188" s="217"/>
      <c r="H188" s="220">
        <v>8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193</v>
      </c>
      <c r="AU188" s="226" t="s">
        <v>84</v>
      </c>
      <c r="AV188" s="14" t="s">
        <v>84</v>
      </c>
      <c r="AW188" s="14" t="s">
        <v>31</v>
      </c>
      <c r="AX188" s="14" t="s">
        <v>75</v>
      </c>
      <c r="AY188" s="226" t="s">
        <v>184</v>
      </c>
    </row>
    <row r="189" spans="1:65" s="15" customFormat="1" ht="11.25">
      <c r="B189" s="241"/>
      <c r="C189" s="242"/>
      <c r="D189" s="207" t="s">
        <v>193</v>
      </c>
      <c r="E189" s="243" t="s">
        <v>1</v>
      </c>
      <c r="F189" s="244" t="s">
        <v>2077</v>
      </c>
      <c r="G189" s="242"/>
      <c r="H189" s="245">
        <v>8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193</v>
      </c>
      <c r="AU189" s="251" t="s">
        <v>84</v>
      </c>
      <c r="AV189" s="15" t="s">
        <v>191</v>
      </c>
      <c r="AW189" s="15" t="s">
        <v>31</v>
      </c>
      <c r="AX189" s="15" t="s">
        <v>82</v>
      </c>
      <c r="AY189" s="251" t="s">
        <v>184</v>
      </c>
    </row>
    <row r="190" spans="1:65" s="2" customFormat="1" ht="16.5" customHeight="1">
      <c r="A190" s="34"/>
      <c r="B190" s="35"/>
      <c r="C190" s="192" t="s">
        <v>519</v>
      </c>
      <c r="D190" s="192" t="s">
        <v>187</v>
      </c>
      <c r="E190" s="193" t="s">
        <v>2141</v>
      </c>
      <c r="F190" s="194" t="s">
        <v>2142</v>
      </c>
      <c r="G190" s="195" t="s">
        <v>2075</v>
      </c>
      <c r="H190" s="196">
        <v>8</v>
      </c>
      <c r="I190" s="197"/>
      <c r="J190" s="198">
        <f>ROUND(I190*H190,2)</f>
        <v>0</v>
      </c>
      <c r="K190" s="194" t="s">
        <v>649</v>
      </c>
      <c r="L190" s="39"/>
      <c r="M190" s="199" t="s">
        <v>1</v>
      </c>
      <c r="N190" s="200" t="s">
        <v>40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191</v>
      </c>
      <c r="AT190" s="203" t="s">
        <v>187</v>
      </c>
      <c r="AU190" s="203" t="s">
        <v>84</v>
      </c>
      <c r="AY190" s="17" t="s">
        <v>184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82</v>
      </c>
      <c r="BK190" s="204">
        <f>ROUND(I190*H190,2)</f>
        <v>0</v>
      </c>
      <c r="BL190" s="17" t="s">
        <v>191</v>
      </c>
      <c r="BM190" s="203" t="s">
        <v>2143</v>
      </c>
    </row>
    <row r="191" spans="1:65" s="14" customFormat="1" ht="11.25">
      <c r="B191" s="216"/>
      <c r="C191" s="217"/>
      <c r="D191" s="207" t="s">
        <v>193</v>
      </c>
      <c r="E191" s="218" t="s">
        <v>1</v>
      </c>
      <c r="F191" s="219" t="s">
        <v>1409</v>
      </c>
      <c r="G191" s="217"/>
      <c r="H191" s="220">
        <v>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15" customFormat="1" ht="11.25">
      <c r="B192" s="241"/>
      <c r="C192" s="242"/>
      <c r="D192" s="207" t="s">
        <v>193</v>
      </c>
      <c r="E192" s="243" t="s">
        <v>1</v>
      </c>
      <c r="F192" s="244" t="s">
        <v>2077</v>
      </c>
      <c r="G192" s="242"/>
      <c r="H192" s="245">
        <v>8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193</v>
      </c>
      <c r="AU192" s="251" t="s">
        <v>84</v>
      </c>
      <c r="AV192" s="15" t="s">
        <v>191</v>
      </c>
      <c r="AW192" s="15" t="s">
        <v>31</v>
      </c>
      <c r="AX192" s="15" t="s">
        <v>82</v>
      </c>
      <c r="AY192" s="251" t="s">
        <v>184</v>
      </c>
    </row>
    <row r="193" spans="1:65" s="2" customFormat="1" ht="16.5" customHeight="1">
      <c r="A193" s="34"/>
      <c r="B193" s="35"/>
      <c r="C193" s="192" t="s">
        <v>250</v>
      </c>
      <c r="D193" s="192" t="s">
        <v>187</v>
      </c>
      <c r="E193" s="193" t="s">
        <v>2144</v>
      </c>
      <c r="F193" s="194" t="s">
        <v>2145</v>
      </c>
      <c r="G193" s="195" t="s">
        <v>2075</v>
      </c>
      <c r="H193" s="196">
        <v>1</v>
      </c>
      <c r="I193" s="197"/>
      <c r="J193" s="198">
        <f>ROUND(I193*H193,2)</f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84</v>
      </c>
      <c r="AY193" s="17" t="s">
        <v>184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82</v>
      </c>
      <c r="BK193" s="204">
        <f>ROUND(I193*H193,2)</f>
        <v>0</v>
      </c>
      <c r="BL193" s="17" t="s">
        <v>191</v>
      </c>
      <c r="BM193" s="203" t="s">
        <v>2146</v>
      </c>
    </row>
    <row r="194" spans="1:65" s="14" customFormat="1" ht="11.25">
      <c r="B194" s="216"/>
      <c r="C194" s="217"/>
      <c r="D194" s="207" t="s">
        <v>193</v>
      </c>
      <c r="E194" s="218" t="s">
        <v>1</v>
      </c>
      <c r="F194" s="219" t="s">
        <v>82</v>
      </c>
      <c r="G194" s="217"/>
      <c r="H194" s="220">
        <v>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193</v>
      </c>
      <c r="AU194" s="226" t="s">
        <v>84</v>
      </c>
      <c r="AV194" s="14" t="s">
        <v>84</v>
      </c>
      <c r="AW194" s="14" t="s">
        <v>31</v>
      </c>
      <c r="AX194" s="14" t="s">
        <v>75</v>
      </c>
      <c r="AY194" s="226" t="s">
        <v>184</v>
      </c>
    </row>
    <row r="195" spans="1:65" s="15" customFormat="1" ht="11.25">
      <c r="B195" s="241"/>
      <c r="C195" s="242"/>
      <c r="D195" s="207" t="s">
        <v>193</v>
      </c>
      <c r="E195" s="243" t="s">
        <v>1</v>
      </c>
      <c r="F195" s="244" t="s">
        <v>2077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193</v>
      </c>
      <c r="AU195" s="251" t="s">
        <v>84</v>
      </c>
      <c r="AV195" s="15" t="s">
        <v>191</v>
      </c>
      <c r="AW195" s="15" t="s">
        <v>31</v>
      </c>
      <c r="AX195" s="15" t="s">
        <v>82</v>
      </c>
      <c r="AY195" s="251" t="s">
        <v>184</v>
      </c>
    </row>
    <row r="196" spans="1:65" s="12" customFormat="1" ht="25.9" customHeight="1">
      <c r="B196" s="176"/>
      <c r="C196" s="177"/>
      <c r="D196" s="178" t="s">
        <v>74</v>
      </c>
      <c r="E196" s="179" t="s">
        <v>968</v>
      </c>
      <c r="F196" s="179" t="s">
        <v>969</v>
      </c>
      <c r="G196" s="177"/>
      <c r="H196" s="177"/>
      <c r="I196" s="180"/>
      <c r="J196" s="181">
        <f>BK196</f>
        <v>0</v>
      </c>
      <c r="K196" s="177"/>
      <c r="L196" s="182"/>
      <c r="M196" s="183"/>
      <c r="N196" s="184"/>
      <c r="O196" s="184"/>
      <c r="P196" s="185">
        <f>P197</f>
        <v>0</v>
      </c>
      <c r="Q196" s="184"/>
      <c r="R196" s="185">
        <f>R197</f>
        <v>1.35E-2</v>
      </c>
      <c r="S196" s="184"/>
      <c r="T196" s="186">
        <f>T197</f>
        <v>0</v>
      </c>
      <c r="AR196" s="187" t="s">
        <v>84</v>
      </c>
      <c r="AT196" s="188" t="s">
        <v>74</v>
      </c>
      <c r="AU196" s="188" t="s">
        <v>75</v>
      </c>
      <c r="AY196" s="187" t="s">
        <v>184</v>
      </c>
      <c r="BK196" s="189">
        <f>BK197</f>
        <v>0</v>
      </c>
    </row>
    <row r="197" spans="1:65" s="12" customFormat="1" ht="22.9" customHeight="1">
      <c r="B197" s="176"/>
      <c r="C197" s="177"/>
      <c r="D197" s="178" t="s">
        <v>74</v>
      </c>
      <c r="E197" s="190" t="s">
        <v>1064</v>
      </c>
      <c r="F197" s="190" t="s">
        <v>1065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SUM(P198:P203)</f>
        <v>0</v>
      </c>
      <c r="Q197" s="184"/>
      <c r="R197" s="185">
        <f>SUM(R198:R203)</f>
        <v>1.35E-2</v>
      </c>
      <c r="S197" s="184"/>
      <c r="T197" s="186">
        <f>SUM(T198:T203)</f>
        <v>0</v>
      </c>
      <c r="AR197" s="187" t="s">
        <v>84</v>
      </c>
      <c r="AT197" s="188" t="s">
        <v>74</v>
      </c>
      <c r="AU197" s="188" t="s">
        <v>82</v>
      </c>
      <c r="AY197" s="187" t="s">
        <v>184</v>
      </c>
      <c r="BK197" s="189">
        <f>SUM(BK198:BK203)</f>
        <v>0</v>
      </c>
    </row>
    <row r="198" spans="1:65" s="2" customFormat="1" ht="24">
      <c r="A198" s="34"/>
      <c r="B198" s="35"/>
      <c r="C198" s="227" t="s">
        <v>539</v>
      </c>
      <c r="D198" s="227" t="s">
        <v>592</v>
      </c>
      <c r="E198" s="228" t="s">
        <v>2147</v>
      </c>
      <c r="F198" s="229" t="s">
        <v>2148</v>
      </c>
      <c r="G198" s="230" t="s">
        <v>122</v>
      </c>
      <c r="H198" s="231">
        <v>15</v>
      </c>
      <c r="I198" s="232"/>
      <c r="J198" s="233">
        <f>ROUND(I198*H198,2)</f>
        <v>0</v>
      </c>
      <c r="K198" s="229" t="s">
        <v>649</v>
      </c>
      <c r="L198" s="234"/>
      <c r="M198" s="235" t="s">
        <v>1</v>
      </c>
      <c r="N198" s="236" t="s">
        <v>40</v>
      </c>
      <c r="O198" s="71"/>
      <c r="P198" s="201">
        <f>O198*H198</f>
        <v>0</v>
      </c>
      <c r="Q198" s="201">
        <v>8.0000000000000004E-4</v>
      </c>
      <c r="R198" s="201">
        <f>Q198*H198</f>
        <v>1.2E-2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715</v>
      </c>
      <c r="AT198" s="203" t="s">
        <v>592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382</v>
      </c>
      <c r="BM198" s="203" t="s">
        <v>2149</v>
      </c>
    </row>
    <row r="199" spans="1:65" s="14" customFormat="1" ht="11.25">
      <c r="B199" s="216"/>
      <c r="C199" s="217"/>
      <c r="D199" s="207" t="s">
        <v>193</v>
      </c>
      <c r="E199" s="218" t="s">
        <v>1</v>
      </c>
      <c r="F199" s="219" t="s">
        <v>8</v>
      </c>
      <c r="G199" s="217"/>
      <c r="H199" s="220">
        <v>15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193</v>
      </c>
      <c r="AU199" s="226" t="s">
        <v>84</v>
      </c>
      <c r="AV199" s="14" t="s">
        <v>84</v>
      </c>
      <c r="AW199" s="14" t="s">
        <v>31</v>
      </c>
      <c r="AX199" s="14" t="s">
        <v>75</v>
      </c>
      <c r="AY199" s="226" t="s">
        <v>184</v>
      </c>
    </row>
    <row r="200" spans="1:65" s="15" customFormat="1" ht="11.25">
      <c r="B200" s="241"/>
      <c r="C200" s="242"/>
      <c r="D200" s="207" t="s">
        <v>193</v>
      </c>
      <c r="E200" s="243" t="s">
        <v>1</v>
      </c>
      <c r="F200" s="244" t="s">
        <v>2077</v>
      </c>
      <c r="G200" s="242"/>
      <c r="H200" s="245">
        <v>15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193</v>
      </c>
      <c r="AU200" s="251" t="s">
        <v>84</v>
      </c>
      <c r="AV200" s="15" t="s">
        <v>191</v>
      </c>
      <c r="AW200" s="15" t="s">
        <v>31</v>
      </c>
      <c r="AX200" s="15" t="s">
        <v>82</v>
      </c>
      <c r="AY200" s="251" t="s">
        <v>184</v>
      </c>
    </row>
    <row r="201" spans="1:65" s="2" customFormat="1" ht="16.5" customHeight="1">
      <c r="A201" s="34"/>
      <c r="B201" s="35"/>
      <c r="C201" s="192" t="s">
        <v>565</v>
      </c>
      <c r="D201" s="192" t="s">
        <v>187</v>
      </c>
      <c r="E201" s="193" t="s">
        <v>2150</v>
      </c>
      <c r="F201" s="194" t="s">
        <v>2151</v>
      </c>
      <c r="G201" s="195" t="s">
        <v>122</v>
      </c>
      <c r="H201" s="196">
        <v>15</v>
      </c>
      <c r="I201" s="197"/>
      <c r="J201" s="198">
        <f>ROUND(I201*H201,2)</f>
        <v>0</v>
      </c>
      <c r="K201" s="194" t="s">
        <v>649</v>
      </c>
      <c r="L201" s="39"/>
      <c r="M201" s="199" t="s">
        <v>1</v>
      </c>
      <c r="N201" s="200" t="s">
        <v>40</v>
      </c>
      <c r="O201" s="71"/>
      <c r="P201" s="201">
        <f>O201*H201</f>
        <v>0</v>
      </c>
      <c r="Q201" s="201">
        <v>1E-4</v>
      </c>
      <c r="R201" s="201">
        <f>Q201*H201</f>
        <v>1.5E-3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382</v>
      </c>
      <c r="AT201" s="203" t="s">
        <v>187</v>
      </c>
      <c r="AU201" s="203" t="s">
        <v>84</v>
      </c>
      <c r="AY201" s="17" t="s">
        <v>184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82</v>
      </c>
      <c r="BK201" s="204">
        <f>ROUND(I201*H201,2)</f>
        <v>0</v>
      </c>
      <c r="BL201" s="17" t="s">
        <v>382</v>
      </c>
      <c r="BM201" s="203" t="s">
        <v>2152</v>
      </c>
    </row>
    <row r="202" spans="1:65" s="14" customFormat="1" ht="11.25">
      <c r="B202" s="216"/>
      <c r="C202" s="217"/>
      <c r="D202" s="207" t="s">
        <v>193</v>
      </c>
      <c r="E202" s="218" t="s">
        <v>1</v>
      </c>
      <c r="F202" s="219" t="s">
        <v>8</v>
      </c>
      <c r="G202" s="217"/>
      <c r="H202" s="220">
        <v>15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193</v>
      </c>
      <c r="AU202" s="226" t="s">
        <v>84</v>
      </c>
      <c r="AV202" s="14" t="s">
        <v>84</v>
      </c>
      <c r="AW202" s="14" t="s">
        <v>31</v>
      </c>
      <c r="AX202" s="14" t="s">
        <v>75</v>
      </c>
      <c r="AY202" s="226" t="s">
        <v>184</v>
      </c>
    </row>
    <row r="203" spans="1:65" s="15" customFormat="1" ht="11.25">
      <c r="B203" s="241"/>
      <c r="C203" s="242"/>
      <c r="D203" s="207" t="s">
        <v>193</v>
      </c>
      <c r="E203" s="243" t="s">
        <v>1</v>
      </c>
      <c r="F203" s="244" t="s">
        <v>2077</v>
      </c>
      <c r="G203" s="242"/>
      <c r="H203" s="245">
        <v>15</v>
      </c>
      <c r="I203" s="246"/>
      <c r="J203" s="242"/>
      <c r="K203" s="242"/>
      <c r="L203" s="247"/>
      <c r="M203" s="252"/>
      <c r="N203" s="253"/>
      <c r="O203" s="253"/>
      <c r="P203" s="253"/>
      <c r="Q203" s="253"/>
      <c r="R203" s="253"/>
      <c r="S203" s="253"/>
      <c r="T203" s="254"/>
      <c r="AT203" s="251" t="s">
        <v>193</v>
      </c>
      <c r="AU203" s="251" t="s">
        <v>84</v>
      </c>
      <c r="AV203" s="15" t="s">
        <v>191</v>
      </c>
      <c r="AW203" s="15" t="s">
        <v>31</v>
      </c>
      <c r="AX203" s="15" t="s">
        <v>82</v>
      </c>
      <c r="AY203" s="251" t="s">
        <v>184</v>
      </c>
    </row>
    <row r="204" spans="1:65" s="2" customFormat="1" ht="6.95" customHeight="1">
      <c r="A204" s="34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39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sheetProtection algorithmName="SHA-512" hashValue="EIvHHy+BzMHhNIkiyLjHZl7f+G/dCVAMiZERiwd3mBwMFJ/M5hO6YIR5Qhot85R9aaq5pCmtfNKemBeTfW4c8Q==" saltValue="Ags9y0ZErCLU4K088YGp4lLdRon+CYYtPmLHwvSafMewOrWvCeQzs5YilOtaHjmjBHM4ETY/Ii4hfFyE41/iCg==" spinCount="100000" sheet="1" objects="1" scenarios="1" formatColumns="0" formatRows="0" autoFilter="0"/>
  <autoFilter ref="C123:K20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2153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2154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ROUND((SUM(BE135:BE402)),  2)</f>
        <v>0</v>
      </c>
      <c r="G35" s="34"/>
      <c r="H35" s="34"/>
      <c r="I35" s="131">
        <v>0.21</v>
      </c>
      <c r="J35" s="130">
        <f>ROUND(((SUM(BE135:BE402))*I35),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ROUND((SUM(BF135:BF402)),  2)</f>
        <v>0</v>
      </c>
      <c r="G36" s="34"/>
      <c r="H36" s="34"/>
      <c r="I36" s="131">
        <v>0.15</v>
      </c>
      <c r="J36" s="130">
        <f>ROUND(((SUM(BF135:BF402))*I36),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ROUND((SUM(BG135:BG402)),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ROUND((SUM(BH135:BH402)),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ROUND((SUM(BI135:BI402)),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D1_01_4a - Vytápění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Šverák, Ing. Klus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2155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2156</v>
      </c>
      <c r="E100" s="162"/>
      <c r="F100" s="162"/>
      <c r="G100" s="162"/>
      <c r="H100" s="162"/>
      <c r="I100" s="162"/>
      <c r="J100" s="163">
        <f>J137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2157</v>
      </c>
      <c r="E101" s="162"/>
      <c r="F101" s="162"/>
      <c r="G101" s="162"/>
      <c r="H101" s="162"/>
      <c r="I101" s="162"/>
      <c r="J101" s="163">
        <f>J154</f>
        <v>0</v>
      </c>
      <c r="K101" s="104"/>
      <c r="L101" s="164"/>
    </row>
    <row r="102" spans="1:47" s="9" customFormat="1" ht="24.95" customHeight="1">
      <c r="B102" s="154"/>
      <c r="C102" s="155"/>
      <c r="D102" s="156" t="s">
        <v>2158</v>
      </c>
      <c r="E102" s="157"/>
      <c r="F102" s="157"/>
      <c r="G102" s="157"/>
      <c r="H102" s="157"/>
      <c r="I102" s="157"/>
      <c r="J102" s="158">
        <f>J181</f>
        <v>0</v>
      </c>
      <c r="K102" s="155"/>
      <c r="L102" s="159"/>
    </row>
    <row r="103" spans="1:47" s="10" customFormat="1" ht="19.899999999999999" customHeight="1">
      <c r="B103" s="160"/>
      <c r="C103" s="104"/>
      <c r="D103" s="161" t="s">
        <v>2159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2160</v>
      </c>
      <c r="E104" s="162"/>
      <c r="F104" s="162"/>
      <c r="G104" s="162"/>
      <c r="H104" s="162"/>
      <c r="I104" s="162"/>
      <c r="J104" s="163">
        <f>J203</f>
        <v>0</v>
      </c>
      <c r="K104" s="104"/>
      <c r="L104" s="164"/>
    </row>
    <row r="105" spans="1:47" s="9" customFormat="1" ht="24.95" customHeight="1">
      <c r="B105" s="154"/>
      <c r="C105" s="155"/>
      <c r="D105" s="156" t="s">
        <v>2161</v>
      </c>
      <c r="E105" s="157"/>
      <c r="F105" s="157"/>
      <c r="G105" s="157"/>
      <c r="H105" s="157"/>
      <c r="I105" s="157"/>
      <c r="J105" s="158">
        <f>J229</f>
        <v>0</v>
      </c>
      <c r="K105" s="155"/>
      <c r="L105" s="159"/>
    </row>
    <row r="106" spans="1:47" s="10" customFormat="1" ht="19.899999999999999" customHeight="1">
      <c r="B106" s="160"/>
      <c r="C106" s="104"/>
      <c r="D106" s="161" t="s">
        <v>2162</v>
      </c>
      <c r="E106" s="162"/>
      <c r="F106" s="162"/>
      <c r="G106" s="162"/>
      <c r="H106" s="162"/>
      <c r="I106" s="162"/>
      <c r="J106" s="163">
        <f>J250</f>
        <v>0</v>
      </c>
      <c r="K106" s="104"/>
      <c r="L106" s="164"/>
    </row>
    <row r="107" spans="1:47" s="9" customFormat="1" ht="24.95" customHeight="1">
      <c r="B107" s="154"/>
      <c r="C107" s="155"/>
      <c r="D107" s="156" t="s">
        <v>2163</v>
      </c>
      <c r="E107" s="157"/>
      <c r="F107" s="157"/>
      <c r="G107" s="157"/>
      <c r="H107" s="157"/>
      <c r="I107" s="157"/>
      <c r="J107" s="158">
        <f>J315</f>
        <v>0</v>
      </c>
      <c r="K107" s="155"/>
      <c r="L107" s="159"/>
    </row>
    <row r="108" spans="1:47" s="10" customFormat="1" ht="19.899999999999999" customHeight="1">
      <c r="B108" s="160"/>
      <c r="C108" s="104"/>
      <c r="D108" s="161" t="s">
        <v>2164</v>
      </c>
      <c r="E108" s="162"/>
      <c r="F108" s="162"/>
      <c r="G108" s="162"/>
      <c r="H108" s="162"/>
      <c r="I108" s="162"/>
      <c r="J108" s="163">
        <f>J316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2165</v>
      </c>
      <c r="E109" s="162"/>
      <c r="F109" s="162"/>
      <c r="G109" s="162"/>
      <c r="H109" s="162"/>
      <c r="I109" s="162"/>
      <c r="J109" s="163">
        <f>J341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2166</v>
      </c>
      <c r="E110" s="162"/>
      <c r="F110" s="162"/>
      <c r="G110" s="162"/>
      <c r="H110" s="162"/>
      <c r="I110" s="162"/>
      <c r="J110" s="163">
        <f>J350</f>
        <v>0</v>
      </c>
      <c r="K110" s="104"/>
      <c r="L110" s="164"/>
    </row>
    <row r="111" spans="1:47" s="9" customFormat="1" ht="24.95" customHeight="1">
      <c r="B111" s="154"/>
      <c r="C111" s="155"/>
      <c r="D111" s="156" t="s">
        <v>2167</v>
      </c>
      <c r="E111" s="157"/>
      <c r="F111" s="157"/>
      <c r="G111" s="157"/>
      <c r="H111" s="157"/>
      <c r="I111" s="157"/>
      <c r="J111" s="158">
        <f>J375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2168</v>
      </c>
      <c r="E112" s="157"/>
      <c r="F112" s="157"/>
      <c r="G112" s="157"/>
      <c r="H112" s="157"/>
      <c r="I112" s="157"/>
      <c r="J112" s="158">
        <f>J381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2169</v>
      </c>
      <c r="E113" s="157"/>
      <c r="F113" s="157"/>
      <c r="G113" s="157"/>
      <c r="H113" s="157"/>
      <c r="I113" s="157"/>
      <c r="J113" s="158">
        <f>J390</f>
        <v>0</v>
      </c>
      <c r="K113" s="155"/>
      <c r="L113" s="15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169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12" t="str">
        <f>E7</f>
        <v>Nový pavilon Emergency, COS vč. JIP a nadzemní spojovací koridor se stávajícím pavilonem D – 3.NP</v>
      </c>
      <c r="F123" s="313"/>
      <c r="G123" s="313"/>
      <c r="H123" s="313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131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12" t="s">
        <v>132</v>
      </c>
      <c r="F125" s="314"/>
      <c r="G125" s="314"/>
      <c r="H125" s="314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133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65" t="str">
        <f>E11</f>
        <v>D1_01_4a - Vytápění</v>
      </c>
      <c r="F127" s="314"/>
      <c r="G127" s="314"/>
      <c r="H127" s="314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F14</f>
        <v>Chomutov</v>
      </c>
      <c r="G129" s="36"/>
      <c r="H129" s="36"/>
      <c r="I129" s="29" t="s">
        <v>22</v>
      </c>
      <c r="J129" s="66">
        <f>IF(J14="","",J14)</f>
        <v>44368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23</v>
      </c>
      <c r="D131" s="36"/>
      <c r="E131" s="36"/>
      <c r="F131" s="27" t="str">
        <f>E17</f>
        <v>Krajská zdravotní a.s, Ústí nad Labem</v>
      </c>
      <c r="G131" s="36"/>
      <c r="H131" s="36"/>
      <c r="I131" s="29" t="s">
        <v>29</v>
      </c>
      <c r="J131" s="32" t="str">
        <f>E23</f>
        <v>Atelier Penta v.o.s.,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27</v>
      </c>
      <c r="D132" s="36"/>
      <c r="E132" s="36"/>
      <c r="F132" s="27" t="str">
        <f>IF(E20="","",E20)</f>
        <v>Vyplň údaj</v>
      </c>
      <c r="G132" s="36"/>
      <c r="H132" s="36"/>
      <c r="I132" s="29" t="s">
        <v>32</v>
      </c>
      <c r="J132" s="32" t="str">
        <f>E26</f>
        <v>Ing. Šverák, Ing. Klus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5"/>
      <c r="B134" s="166"/>
      <c r="C134" s="167" t="s">
        <v>170</v>
      </c>
      <c r="D134" s="168" t="s">
        <v>60</v>
      </c>
      <c r="E134" s="168" t="s">
        <v>56</v>
      </c>
      <c r="F134" s="168" t="s">
        <v>57</v>
      </c>
      <c r="G134" s="168" t="s">
        <v>171</v>
      </c>
      <c r="H134" s="168" t="s">
        <v>172</v>
      </c>
      <c r="I134" s="168" t="s">
        <v>173</v>
      </c>
      <c r="J134" s="168" t="s">
        <v>138</v>
      </c>
      <c r="K134" s="169" t="s">
        <v>174</v>
      </c>
      <c r="L134" s="170"/>
      <c r="M134" s="75" t="s">
        <v>1</v>
      </c>
      <c r="N134" s="76" t="s">
        <v>39</v>
      </c>
      <c r="O134" s="76" t="s">
        <v>175</v>
      </c>
      <c r="P134" s="76" t="s">
        <v>176</v>
      </c>
      <c r="Q134" s="76" t="s">
        <v>177</v>
      </c>
      <c r="R134" s="76" t="s">
        <v>178</v>
      </c>
      <c r="S134" s="76" t="s">
        <v>179</v>
      </c>
      <c r="T134" s="77" t="s">
        <v>180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4"/>
      <c r="B135" s="35"/>
      <c r="C135" s="82" t="s">
        <v>181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P136+P181+P229+P315+P375+P381+P390</f>
        <v>0</v>
      </c>
      <c r="Q135" s="79"/>
      <c r="R135" s="173">
        <f>R136+R181+R229+R315+R375+R381+R390</f>
        <v>11.400242</v>
      </c>
      <c r="S135" s="79"/>
      <c r="T135" s="174">
        <f>T136+T181+T229+T315+T375+T381+T390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74</v>
      </c>
      <c r="AU135" s="17" t="s">
        <v>140</v>
      </c>
      <c r="BK135" s="175">
        <f>BK136+BK181+BK229+BK315+BK375+BK381+BK390</f>
        <v>0</v>
      </c>
    </row>
    <row r="136" spans="1:65" s="12" customFormat="1" ht="25.9" customHeight="1">
      <c r="B136" s="176"/>
      <c r="C136" s="177"/>
      <c r="D136" s="178" t="s">
        <v>74</v>
      </c>
      <c r="E136" s="179" t="s">
        <v>1064</v>
      </c>
      <c r="F136" s="179" t="s">
        <v>1065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P137+P154</f>
        <v>0</v>
      </c>
      <c r="Q136" s="184"/>
      <c r="R136" s="185">
        <f>R137+R154</f>
        <v>9.1770899999999997</v>
      </c>
      <c r="S136" s="184"/>
      <c r="T136" s="186">
        <f>T137+T154</f>
        <v>0</v>
      </c>
      <c r="AR136" s="187" t="s">
        <v>84</v>
      </c>
      <c r="AT136" s="188" t="s">
        <v>74</v>
      </c>
      <c r="AU136" s="188" t="s">
        <v>75</v>
      </c>
      <c r="AY136" s="187" t="s">
        <v>184</v>
      </c>
      <c r="BK136" s="189">
        <f>BK137+BK154</f>
        <v>0</v>
      </c>
    </row>
    <row r="137" spans="1:65" s="12" customFormat="1" ht="22.9" customHeight="1">
      <c r="B137" s="176"/>
      <c r="C137" s="177"/>
      <c r="D137" s="178" t="s">
        <v>74</v>
      </c>
      <c r="E137" s="190" t="s">
        <v>2170</v>
      </c>
      <c r="F137" s="190" t="s">
        <v>2171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SUM(P138:P153)</f>
        <v>0</v>
      </c>
      <c r="Q137" s="184"/>
      <c r="R137" s="185">
        <f>SUM(R138:R153)</f>
        <v>0.12805</v>
      </c>
      <c r="S137" s="184"/>
      <c r="T137" s="186">
        <f>SUM(T138:T153)</f>
        <v>0</v>
      </c>
      <c r="AR137" s="187" t="s">
        <v>82</v>
      </c>
      <c r="AT137" s="188" t="s">
        <v>74</v>
      </c>
      <c r="AU137" s="188" t="s">
        <v>82</v>
      </c>
      <c r="AY137" s="187" t="s">
        <v>184</v>
      </c>
      <c r="BK137" s="189">
        <f>SUM(BK138:BK153)</f>
        <v>0</v>
      </c>
    </row>
    <row r="138" spans="1:65" s="2" customFormat="1" ht="33" customHeight="1">
      <c r="A138" s="34"/>
      <c r="B138" s="35"/>
      <c r="C138" s="192" t="s">
        <v>82</v>
      </c>
      <c r="D138" s="192" t="s">
        <v>187</v>
      </c>
      <c r="E138" s="193" t="s">
        <v>2172</v>
      </c>
      <c r="F138" s="194" t="s">
        <v>2173</v>
      </c>
      <c r="G138" s="195" t="s">
        <v>2174</v>
      </c>
      <c r="H138" s="196">
        <v>501</v>
      </c>
      <c r="I138" s="197"/>
      <c r="J138" s="198">
        <f>ROUND(I138*H138,2)</f>
        <v>0</v>
      </c>
      <c r="K138" s="194" t="s">
        <v>649</v>
      </c>
      <c r="L138" s="39"/>
      <c r="M138" s="199" t="s">
        <v>1</v>
      </c>
      <c r="N138" s="200" t="s">
        <v>40</v>
      </c>
      <c r="O138" s="71"/>
      <c r="P138" s="201">
        <f>O138*H138</f>
        <v>0</v>
      </c>
      <c r="Q138" s="201">
        <v>1.1E-4</v>
      </c>
      <c r="R138" s="201">
        <f>Q138*H138</f>
        <v>5.5109999999999999E-2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191</v>
      </c>
      <c r="AT138" s="203" t="s">
        <v>187</v>
      </c>
      <c r="AU138" s="203" t="s">
        <v>84</v>
      </c>
      <c r="AY138" s="17" t="s">
        <v>184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191</v>
      </c>
      <c r="BM138" s="203" t="s">
        <v>84</v>
      </c>
    </row>
    <row r="139" spans="1:65" s="13" customFormat="1" ht="11.25">
      <c r="B139" s="205"/>
      <c r="C139" s="206"/>
      <c r="D139" s="207" t="s">
        <v>193</v>
      </c>
      <c r="E139" s="208" t="s">
        <v>1</v>
      </c>
      <c r="F139" s="209" t="s">
        <v>2175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193</v>
      </c>
      <c r="AU139" s="215" t="s">
        <v>84</v>
      </c>
      <c r="AV139" s="13" t="s">
        <v>82</v>
      </c>
      <c r="AW139" s="13" t="s">
        <v>31</v>
      </c>
      <c r="AX139" s="13" t="s">
        <v>75</v>
      </c>
      <c r="AY139" s="215" t="s">
        <v>184</v>
      </c>
    </row>
    <row r="140" spans="1:65" s="14" customFormat="1" ht="11.25">
      <c r="B140" s="216"/>
      <c r="C140" s="217"/>
      <c r="D140" s="207" t="s">
        <v>193</v>
      </c>
      <c r="E140" s="218" t="s">
        <v>1</v>
      </c>
      <c r="F140" s="219" t="s">
        <v>2176</v>
      </c>
      <c r="G140" s="217"/>
      <c r="H140" s="220">
        <v>501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193</v>
      </c>
      <c r="AU140" s="226" t="s">
        <v>84</v>
      </c>
      <c r="AV140" s="14" t="s">
        <v>84</v>
      </c>
      <c r="AW140" s="14" t="s">
        <v>31</v>
      </c>
      <c r="AX140" s="14" t="s">
        <v>75</v>
      </c>
      <c r="AY140" s="226" t="s">
        <v>184</v>
      </c>
    </row>
    <row r="141" spans="1:65" s="15" customFormat="1" ht="11.25">
      <c r="B141" s="241"/>
      <c r="C141" s="242"/>
      <c r="D141" s="207" t="s">
        <v>193</v>
      </c>
      <c r="E141" s="243" t="s">
        <v>1</v>
      </c>
      <c r="F141" s="244" t="s">
        <v>2077</v>
      </c>
      <c r="G141" s="242"/>
      <c r="H141" s="245">
        <v>501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193</v>
      </c>
      <c r="AU141" s="251" t="s">
        <v>84</v>
      </c>
      <c r="AV141" s="15" t="s">
        <v>191</v>
      </c>
      <c r="AW141" s="15" t="s">
        <v>31</v>
      </c>
      <c r="AX141" s="15" t="s">
        <v>82</v>
      </c>
      <c r="AY141" s="251" t="s">
        <v>184</v>
      </c>
    </row>
    <row r="142" spans="1:65" s="2" customFormat="1" ht="33" customHeight="1">
      <c r="A142" s="34"/>
      <c r="B142" s="35"/>
      <c r="C142" s="192" t="s">
        <v>84</v>
      </c>
      <c r="D142" s="192" t="s">
        <v>187</v>
      </c>
      <c r="E142" s="193" t="s">
        <v>2177</v>
      </c>
      <c r="F142" s="194" t="s">
        <v>2178</v>
      </c>
      <c r="G142" s="195" t="s">
        <v>2174</v>
      </c>
      <c r="H142" s="196">
        <v>103</v>
      </c>
      <c r="I142" s="197"/>
      <c r="J142" s="198">
        <f>ROUND(I142*H142,2)</f>
        <v>0</v>
      </c>
      <c r="K142" s="194" t="s">
        <v>649</v>
      </c>
      <c r="L142" s="39"/>
      <c r="M142" s="199" t="s">
        <v>1</v>
      </c>
      <c r="N142" s="200" t="s">
        <v>40</v>
      </c>
      <c r="O142" s="71"/>
      <c r="P142" s="201">
        <f>O142*H142</f>
        <v>0</v>
      </c>
      <c r="Q142" s="201">
        <v>1.2999999999999999E-4</v>
      </c>
      <c r="R142" s="201">
        <f>Q142*H142</f>
        <v>1.3389999999999999E-2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191</v>
      </c>
      <c r="AT142" s="203" t="s">
        <v>187</v>
      </c>
      <c r="AU142" s="203" t="s">
        <v>84</v>
      </c>
      <c r="AY142" s="17" t="s">
        <v>184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191</v>
      </c>
      <c r="BM142" s="203" t="s">
        <v>191</v>
      </c>
    </row>
    <row r="143" spans="1:65" s="13" customFormat="1" ht="11.25">
      <c r="B143" s="205"/>
      <c r="C143" s="206"/>
      <c r="D143" s="207" t="s">
        <v>193</v>
      </c>
      <c r="E143" s="208" t="s">
        <v>1</v>
      </c>
      <c r="F143" s="209" t="s">
        <v>2175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193</v>
      </c>
      <c r="AU143" s="215" t="s">
        <v>84</v>
      </c>
      <c r="AV143" s="13" t="s">
        <v>82</v>
      </c>
      <c r="AW143" s="13" t="s">
        <v>31</v>
      </c>
      <c r="AX143" s="13" t="s">
        <v>75</v>
      </c>
      <c r="AY143" s="215" t="s">
        <v>184</v>
      </c>
    </row>
    <row r="144" spans="1:65" s="14" customFormat="1" ht="11.25">
      <c r="B144" s="216"/>
      <c r="C144" s="217"/>
      <c r="D144" s="207" t="s">
        <v>193</v>
      </c>
      <c r="E144" s="218" t="s">
        <v>1</v>
      </c>
      <c r="F144" s="219" t="s">
        <v>2179</v>
      </c>
      <c r="G144" s="217"/>
      <c r="H144" s="220">
        <v>103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193</v>
      </c>
      <c r="AU144" s="226" t="s">
        <v>84</v>
      </c>
      <c r="AV144" s="14" t="s">
        <v>84</v>
      </c>
      <c r="AW144" s="14" t="s">
        <v>31</v>
      </c>
      <c r="AX144" s="14" t="s">
        <v>75</v>
      </c>
      <c r="AY144" s="226" t="s">
        <v>184</v>
      </c>
    </row>
    <row r="145" spans="1:65" s="15" customFormat="1" ht="11.25">
      <c r="B145" s="241"/>
      <c r="C145" s="242"/>
      <c r="D145" s="207" t="s">
        <v>193</v>
      </c>
      <c r="E145" s="243" t="s">
        <v>1</v>
      </c>
      <c r="F145" s="244" t="s">
        <v>2077</v>
      </c>
      <c r="G145" s="242"/>
      <c r="H145" s="245">
        <v>103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193</v>
      </c>
      <c r="AU145" s="251" t="s">
        <v>84</v>
      </c>
      <c r="AV145" s="15" t="s">
        <v>191</v>
      </c>
      <c r="AW145" s="15" t="s">
        <v>31</v>
      </c>
      <c r="AX145" s="15" t="s">
        <v>82</v>
      </c>
      <c r="AY145" s="251" t="s">
        <v>184</v>
      </c>
    </row>
    <row r="146" spans="1:65" s="2" customFormat="1" ht="33" customHeight="1">
      <c r="A146" s="34"/>
      <c r="B146" s="35"/>
      <c r="C146" s="192" t="s">
        <v>185</v>
      </c>
      <c r="D146" s="192" t="s">
        <v>187</v>
      </c>
      <c r="E146" s="193" t="s">
        <v>2180</v>
      </c>
      <c r="F146" s="194" t="s">
        <v>2181</v>
      </c>
      <c r="G146" s="195" t="s">
        <v>2174</v>
      </c>
      <c r="H146" s="196">
        <v>141</v>
      </c>
      <c r="I146" s="197"/>
      <c r="J146" s="198">
        <f>ROUND(I146*H146,2)</f>
        <v>0</v>
      </c>
      <c r="K146" s="194" t="s">
        <v>649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1.4999999999999999E-4</v>
      </c>
      <c r="R146" s="201">
        <f>Q146*H146</f>
        <v>2.1149999999999999E-2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191</v>
      </c>
      <c r="AT146" s="203" t="s">
        <v>187</v>
      </c>
      <c r="AU146" s="203" t="s">
        <v>84</v>
      </c>
      <c r="AY146" s="17" t="s">
        <v>184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191</v>
      </c>
      <c r="BM146" s="203" t="s">
        <v>242</v>
      </c>
    </row>
    <row r="147" spans="1:65" s="13" customFormat="1" ht="11.25">
      <c r="B147" s="205"/>
      <c r="C147" s="206"/>
      <c r="D147" s="207" t="s">
        <v>193</v>
      </c>
      <c r="E147" s="208" t="s">
        <v>1</v>
      </c>
      <c r="F147" s="209" t="s">
        <v>2175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193</v>
      </c>
      <c r="AU147" s="215" t="s">
        <v>84</v>
      </c>
      <c r="AV147" s="13" t="s">
        <v>82</v>
      </c>
      <c r="AW147" s="13" t="s">
        <v>31</v>
      </c>
      <c r="AX147" s="13" t="s">
        <v>75</v>
      </c>
      <c r="AY147" s="215" t="s">
        <v>184</v>
      </c>
    </row>
    <row r="148" spans="1:65" s="14" customFormat="1" ht="11.25">
      <c r="B148" s="216"/>
      <c r="C148" s="217"/>
      <c r="D148" s="207" t="s">
        <v>193</v>
      </c>
      <c r="E148" s="218" t="s">
        <v>1</v>
      </c>
      <c r="F148" s="219" t="s">
        <v>2182</v>
      </c>
      <c r="G148" s="217"/>
      <c r="H148" s="220">
        <v>141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193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184</v>
      </c>
    </row>
    <row r="149" spans="1:65" s="15" customFormat="1" ht="11.25">
      <c r="B149" s="241"/>
      <c r="C149" s="242"/>
      <c r="D149" s="207" t="s">
        <v>193</v>
      </c>
      <c r="E149" s="243" t="s">
        <v>1</v>
      </c>
      <c r="F149" s="244" t="s">
        <v>2077</v>
      </c>
      <c r="G149" s="242"/>
      <c r="H149" s="245">
        <v>141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193</v>
      </c>
      <c r="AU149" s="251" t="s">
        <v>84</v>
      </c>
      <c r="AV149" s="15" t="s">
        <v>191</v>
      </c>
      <c r="AW149" s="15" t="s">
        <v>31</v>
      </c>
      <c r="AX149" s="15" t="s">
        <v>82</v>
      </c>
      <c r="AY149" s="251" t="s">
        <v>184</v>
      </c>
    </row>
    <row r="150" spans="1:65" s="2" customFormat="1" ht="33" customHeight="1">
      <c r="A150" s="34"/>
      <c r="B150" s="35"/>
      <c r="C150" s="192" t="s">
        <v>191</v>
      </c>
      <c r="D150" s="192" t="s">
        <v>187</v>
      </c>
      <c r="E150" s="193" t="s">
        <v>2183</v>
      </c>
      <c r="F150" s="194" t="s">
        <v>2184</v>
      </c>
      <c r="G150" s="195" t="s">
        <v>2174</v>
      </c>
      <c r="H150" s="196">
        <v>256</v>
      </c>
      <c r="I150" s="197"/>
      <c r="J150" s="198">
        <f>ROUND(I150*H150,2)</f>
        <v>0</v>
      </c>
      <c r="K150" s="194" t="s">
        <v>649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1.4999999999999999E-4</v>
      </c>
      <c r="R150" s="201">
        <f>Q150*H150</f>
        <v>3.8399999999999997E-2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191</v>
      </c>
      <c r="AT150" s="203" t="s">
        <v>187</v>
      </c>
      <c r="AU150" s="203" t="s">
        <v>84</v>
      </c>
      <c r="AY150" s="17" t="s">
        <v>184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191</v>
      </c>
      <c r="BM150" s="203" t="s">
        <v>251</v>
      </c>
    </row>
    <row r="151" spans="1:65" s="13" customFormat="1" ht="11.25">
      <c r="B151" s="205"/>
      <c r="C151" s="206"/>
      <c r="D151" s="207" t="s">
        <v>193</v>
      </c>
      <c r="E151" s="208" t="s">
        <v>1</v>
      </c>
      <c r="F151" s="209" t="s">
        <v>2175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193</v>
      </c>
      <c r="AU151" s="215" t="s">
        <v>84</v>
      </c>
      <c r="AV151" s="13" t="s">
        <v>82</v>
      </c>
      <c r="AW151" s="13" t="s">
        <v>31</v>
      </c>
      <c r="AX151" s="13" t="s">
        <v>75</v>
      </c>
      <c r="AY151" s="215" t="s">
        <v>184</v>
      </c>
    </row>
    <row r="152" spans="1:65" s="14" customFormat="1" ht="11.25">
      <c r="B152" s="216"/>
      <c r="C152" s="217"/>
      <c r="D152" s="207" t="s">
        <v>193</v>
      </c>
      <c r="E152" s="218" t="s">
        <v>1</v>
      </c>
      <c r="F152" s="219" t="s">
        <v>2185</v>
      </c>
      <c r="G152" s="217"/>
      <c r="H152" s="220">
        <v>256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193</v>
      </c>
      <c r="AU152" s="226" t="s">
        <v>84</v>
      </c>
      <c r="AV152" s="14" t="s">
        <v>84</v>
      </c>
      <c r="AW152" s="14" t="s">
        <v>31</v>
      </c>
      <c r="AX152" s="14" t="s">
        <v>75</v>
      </c>
      <c r="AY152" s="226" t="s">
        <v>184</v>
      </c>
    </row>
    <row r="153" spans="1:65" s="15" customFormat="1" ht="11.25">
      <c r="B153" s="241"/>
      <c r="C153" s="242"/>
      <c r="D153" s="207" t="s">
        <v>193</v>
      </c>
      <c r="E153" s="243" t="s">
        <v>1</v>
      </c>
      <c r="F153" s="244" t="s">
        <v>2077</v>
      </c>
      <c r="G153" s="242"/>
      <c r="H153" s="245">
        <v>256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193</v>
      </c>
      <c r="AU153" s="251" t="s">
        <v>84</v>
      </c>
      <c r="AV153" s="15" t="s">
        <v>191</v>
      </c>
      <c r="AW153" s="15" t="s">
        <v>31</v>
      </c>
      <c r="AX153" s="15" t="s">
        <v>82</v>
      </c>
      <c r="AY153" s="251" t="s">
        <v>184</v>
      </c>
    </row>
    <row r="154" spans="1:65" s="12" customFormat="1" ht="22.9" customHeight="1">
      <c r="B154" s="176"/>
      <c r="C154" s="177"/>
      <c r="D154" s="178" t="s">
        <v>74</v>
      </c>
      <c r="E154" s="190" t="s">
        <v>2186</v>
      </c>
      <c r="F154" s="190" t="s">
        <v>2187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SUM(P155:P180)</f>
        <v>0</v>
      </c>
      <c r="Q154" s="184"/>
      <c r="R154" s="185">
        <f>SUM(R155:R180)</f>
        <v>9.0490399999999998</v>
      </c>
      <c r="S154" s="184"/>
      <c r="T154" s="186">
        <f>SUM(T155:T180)</f>
        <v>0</v>
      </c>
      <c r="AR154" s="187" t="s">
        <v>82</v>
      </c>
      <c r="AT154" s="188" t="s">
        <v>74</v>
      </c>
      <c r="AU154" s="188" t="s">
        <v>82</v>
      </c>
      <c r="AY154" s="187" t="s">
        <v>184</v>
      </c>
      <c r="BK154" s="189">
        <f>SUM(BK155:BK180)</f>
        <v>0</v>
      </c>
    </row>
    <row r="155" spans="1:65" s="2" customFormat="1" ht="48">
      <c r="A155" s="34"/>
      <c r="B155" s="35"/>
      <c r="C155" s="192" t="s">
        <v>236</v>
      </c>
      <c r="D155" s="192" t="s">
        <v>187</v>
      </c>
      <c r="E155" s="193" t="s">
        <v>2188</v>
      </c>
      <c r="F155" s="194" t="s">
        <v>2189</v>
      </c>
      <c r="G155" s="195" t="s">
        <v>2174</v>
      </c>
      <c r="H155" s="196">
        <v>24</v>
      </c>
      <c r="I155" s="197"/>
      <c r="J155" s="198">
        <f>ROUND(I155*H155,2)</f>
        <v>0</v>
      </c>
      <c r="K155" s="194" t="s">
        <v>649</v>
      </c>
      <c r="L155" s="39"/>
      <c r="M155" s="199" t="s">
        <v>1</v>
      </c>
      <c r="N155" s="200" t="s">
        <v>40</v>
      </c>
      <c r="O155" s="71"/>
      <c r="P155" s="201">
        <f>O155*H155</f>
        <v>0</v>
      </c>
      <c r="Q155" s="201">
        <v>1.2099999999999999E-3</v>
      </c>
      <c r="R155" s="201">
        <f>Q155*H155</f>
        <v>2.9039999999999996E-2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191</v>
      </c>
      <c r="AT155" s="203" t="s">
        <v>187</v>
      </c>
      <c r="AU155" s="203" t="s">
        <v>84</v>
      </c>
      <c r="AY155" s="17" t="s">
        <v>184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191</v>
      </c>
      <c r="BM155" s="203" t="s">
        <v>261</v>
      </c>
    </row>
    <row r="156" spans="1:65" s="13" customFormat="1" ht="11.25">
      <c r="B156" s="205"/>
      <c r="C156" s="206"/>
      <c r="D156" s="207" t="s">
        <v>193</v>
      </c>
      <c r="E156" s="208" t="s">
        <v>1</v>
      </c>
      <c r="F156" s="209" t="s">
        <v>2175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193</v>
      </c>
      <c r="AU156" s="215" t="s">
        <v>84</v>
      </c>
      <c r="AV156" s="13" t="s">
        <v>82</v>
      </c>
      <c r="AW156" s="13" t="s">
        <v>31</v>
      </c>
      <c r="AX156" s="13" t="s">
        <v>75</v>
      </c>
      <c r="AY156" s="215" t="s">
        <v>184</v>
      </c>
    </row>
    <row r="157" spans="1:65" s="14" customFormat="1" ht="11.25">
      <c r="B157" s="216"/>
      <c r="C157" s="217"/>
      <c r="D157" s="207" t="s">
        <v>193</v>
      </c>
      <c r="E157" s="218" t="s">
        <v>1</v>
      </c>
      <c r="F157" s="219" t="s">
        <v>2190</v>
      </c>
      <c r="G157" s="217"/>
      <c r="H157" s="220">
        <v>24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193</v>
      </c>
      <c r="AU157" s="226" t="s">
        <v>84</v>
      </c>
      <c r="AV157" s="14" t="s">
        <v>84</v>
      </c>
      <c r="AW157" s="14" t="s">
        <v>31</v>
      </c>
      <c r="AX157" s="14" t="s">
        <v>75</v>
      </c>
      <c r="AY157" s="226" t="s">
        <v>184</v>
      </c>
    </row>
    <row r="158" spans="1:65" s="15" customFormat="1" ht="11.25">
      <c r="B158" s="241"/>
      <c r="C158" s="242"/>
      <c r="D158" s="207" t="s">
        <v>193</v>
      </c>
      <c r="E158" s="243" t="s">
        <v>1</v>
      </c>
      <c r="F158" s="244" t="s">
        <v>2077</v>
      </c>
      <c r="G158" s="242"/>
      <c r="H158" s="245">
        <v>24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193</v>
      </c>
      <c r="AU158" s="251" t="s">
        <v>84</v>
      </c>
      <c r="AV158" s="15" t="s">
        <v>191</v>
      </c>
      <c r="AW158" s="15" t="s">
        <v>31</v>
      </c>
      <c r="AX158" s="15" t="s">
        <v>82</v>
      </c>
      <c r="AY158" s="251" t="s">
        <v>184</v>
      </c>
    </row>
    <row r="159" spans="1:65" s="2" customFormat="1" ht="16.5" customHeight="1">
      <c r="A159" s="34"/>
      <c r="B159" s="35"/>
      <c r="C159" s="192" t="s">
        <v>242</v>
      </c>
      <c r="D159" s="192" t="s">
        <v>187</v>
      </c>
      <c r="E159" s="193" t="s">
        <v>2191</v>
      </c>
      <c r="F159" s="194" t="s">
        <v>2192</v>
      </c>
      <c r="G159" s="195" t="s">
        <v>2126</v>
      </c>
      <c r="H159" s="196">
        <v>1</v>
      </c>
      <c r="I159" s="197"/>
      <c r="J159" s="198">
        <f>ROUND(I159*H159,2)</f>
        <v>0</v>
      </c>
      <c r="K159" s="194" t="s">
        <v>649</v>
      </c>
      <c r="L159" s="39"/>
      <c r="M159" s="199" t="s">
        <v>1</v>
      </c>
      <c r="N159" s="200" t="s">
        <v>40</v>
      </c>
      <c r="O159" s="71"/>
      <c r="P159" s="201">
        <f>O159*H159</f>
        <v>0</v>
      </c>
      <c r="Q159" s="201">
        <v>1E-3</v>
      </c>
      <c r="R159" s="201">
        <f>Q159*H159</f>
        <v>1E-3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191</v>
      </c>
      <c r="AT159" s="203" t="s">
        <v>187</v>
      </c>
      <c r="AU159" s="203" t="s">
        <v>84</v>
      </c>
      <c r="AY159" s="17" t="s">
        <v>184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82</v>
      </c>
      <c r="BK159" s="204">
        <f>ROUND(I159*H159,2)</f>
        <v>0</v>
      </c>
      <c r="BL159" s="17" t="s">
        <v>191</v>
      </c>
      <c r="BM159" s="203" t="s">
        <v>287</v>
      </c>
    </row>
    <row r="160" spans="1:65" s="13" customFormat="1" ht="11.25">
      <c r="B160" s="205"/>
      <c r="C160" s="206"/>
      <c r="D160" s="207" t="s">
        <v>193</v>
      </c>
      <c r="E160" s="208" t="s">
        <v>1</v>
      </c>
      <c r="F160" s="209" t="s">
        <v>2175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193</v>
      </c>
      <c r="AU160" s="215" t="s">
        <v>84</v>
      </c>
      <c r="AV160" s="13" t="s">
        <v>82</v>
      </c>
      <c r="AW160" s="13" t="s">
        <v>31</v>
      </c>
      <c r="AX160" s="13" t="s">
        <v>75</v>
      </c>
      <c r="AY160" s="215" t="s">
        <v>184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2193</v>
      </c>
      <c r="G161" s="217"/>
      <c r="H161" s="220">
        <v>1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84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15" customFormat="1" ht="11.25">
      <c r="B162" s="241"/>
      <c r="C162" s="242"/>
      <c r="D162" s="207" t="s">
        <v>193</v>
      </c>
      <c r="E162" s="243" t="s">
        <v>1</v>
      </c>
      <c r="F162" s="244" t="s">
        <v>2077</v>
      </c>
      <c r="G162" s="242"/>
      <c r="H162" s="245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193</v>
      </c>
      <c r="AU162" s="251" t="s">
        <v>84</v>
      </c>
      <c r="AV162" s="15" t="s">
        <v>191</v>
      </c>
      <c r="AW162" s="15" t="s">
        <v>31</v>
      </c>
      <c r="AX162" s="15" t="s">
        <v>82</v>
      </c>
      <c r="AY162" s="251" t="s">
        <v>184</v>
      </c>
    </row>
    <row r="163" spans="1:65" s="2" customFormat="1" ht="16.5" customHeight="1">
      <c r="A163" s="34"/>
      <c r="B163" s="35"/>
      <c r="C163" s="192" t="s">
        <v>246</v>
      </c>
      <c r="D163" s="192" t="s">
        <v>187</v>
      </c>
      <c r="E163" s="193" t="s">
        <v>2194</v>
      </c>
      <c r="F163" s="194" t="s">
        <v>2195</v>
      </c>
      <c r="G163" s="195" t="s">
        <v>122</v>
      </c>
      <c r="H163" s="196">
        <v>3</v>
      </c>
      <c r="I163" s="197"/>
      <c r="J163" s="198">
        <f>ROUND(I163*H163,2)</f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3.0000000000000001E-3</v>
      </c>
      <c r="R163" s="201">
        <f>Q163*H163</f>
        <v>9.0000000000000011E-3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84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191</v>
      </c>
      <c r="BM163" s="203" t="s">
        <v>343</v>
      </c>
    </row>
    <row r="164" spans="1:65" s="13" customFormat="1" ht="11.25">
      <c r="B164" s="205"/>
      <c r="C164" s="206"/>
      <c r="D164" s="207" t="s">
        <v>193</v>
      </c>
      <c r="E164" s="208" t="s">
        <v>1</v>
      </c>
      <c r="F164" s="209" t="s">
        <v>2175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193</v>
      </c>
      <c r="AU164" s="215" t="s">
        <v>84</v>
      </c>
      <c r="AV164" s="13" t="s">
        <v>82</v>
      </c>
      <c r="AW164" s="13" t="s">
        <v>31</v>
      </c>
      <c r="AX164" s="13" t="s">
        <v>75</v>
      </c>
      <c r="AY164" s="215" t="s">
        <v>184</v>
      </c>
    </row>
    <row r="165" spans="1:65" s="14" customFormat="1" ht="11.25">
      <c r="B165" s="216"/>
      <c r="C165" s="217"/>
      <c r="D165" s="207" t="s">
        <v>193</v>
      </c>
      <c r="E165" s="218" t="s">
        <v>1</v>
      </c>
      <c r="F165" s="219" t="s">
        <v>2196</v>
      </c>
      <c r="G165" s="217"/>
      <c r="H165" s="220">
        <v>3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193</v>
      </c>
      <c r="AU165" s="226" t="s">
        <v>84</v>
      </c>
      <c r="AV165" s="14" t="s">
        <v>84</v>
      </c>
      <c r="AW165" s="14" t="s">
        <v>31</v>
      </c>
      <c r="AX165" s="14" t="s">
        <v>75</v>
      </c>
      <c r="AY165" s="226" t="s">
        <v>184</v>
      </c>
    </row>
    <row r="166" spans="1:65" s="15" customFormat="1" ht="11.25">
      <c r="B166" s="241"/>
      <c r="C166" s="242"/>
      <c r="D166" s="207" t="s">
        <v>193</v>
      </c>
      <c r="E166" s="243" t="s">
        <v>1</v>
      </c>
      <c r="F166" s="244" t="s">
        <v>2077</v>
      </c>
      <c r="G166" s="242"/>
      <c r="H166" s="245">
        <v>3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193</v>
      </c>
      <c r="AU166" s="251" t="s">
        <v>84</v>
      </c>
      <c r="AV166" s="15" t="s">
        <v>191</v>
      </c>
      <c r="AW166" s="15" t="s">
        <v>31</v>
      </c>
      <c r="AX166" s="15" t="s">
        <v>82</v>
      </c>
      <c r="AY166" s="251" t="s">
        <v>184</v>
      </c>
    </row>
    <row r="167" spans="1:65" s="2" customFormat="1" ht="16.5" customHeight="1">
      <c r="A167" s="34"/>
      <c r="B167" s="35"/>
      <c r="C167" s="192" t="s">
        <v>251</v>
      </c>
      <c r="D167" s="192" t="s">
        <v>187</v>
      </c>
      <c r="E167" s="193" t="s">
        <v>2197</v>
      </c>
      <c r="F167" s="194" t="s">
        <v>2198</v>
      </c>
      <c r="G167" s="195" t="s">
        <v>1015</v>
      </c>
      <c r="H167" s="196">
        <v>5</v>
      </c>
      <c r="I167" s="197"/>
      <c r="J167" s="198">
        <f>ROUND(I167*H167,2)</f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>O167*H167</f>
        <v>0</v>
      </c>
      <c r="Q167" s="201">
        <v>1E-3</v>
      </c>
      <c r="R167" s="201">
        <f>Q167*H167</f>
        <v>5.0000000000000001E-3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84</v>
      </c>
      <c r="AY167" s="17" t="s">
        <v>184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191</v>
      </c>
      <c r="BM167" s="203" t="s">
        <v>382</v>
      </c>
    </row>
    <row r="168" spans="1:65" s="13" customFormat="1" ht="11.25">
      <c r="B168" s="205"/>
      <c r="C168" s="206"/>
      <c r="D168" s="207" t="s">
        <v>193</v>
      </c>
      <c r="E168" s="208" t="s">
        <v>1</v>
      </c>
      <c r="F168" s="209" t="s">
        <v>2175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193</v>
      </c>
      <c r="AU168" s="215" t="s">
        <v>84</v>
      </c>
      <c r="AV168" s="13" t="s">
        <v>82</v>
      </c>
      <c r="AW168" s="13" t="s">
        <v>31</v>
      </c>
      <c r="AX168" s="13" t="s">
        <v>75</v>
      </c>
      <c r="AY168" s="215" t="s">
        <v>184</v>
      </c>
    </row>
    <row r="169" spans="1:65" s="14" customFormat="1" ht="11.25">
      <c r="B169" s="216"/>
      <c r="C169" s="217"/>
      <c r="D169" s="207" t="s">
        <v>193</v>
      </c>
      <c r="E169" s="218" t="s">
        <v>1</v>
      </c>
      <c r="F169" s="219" t="s">
        <v>2199</v>
      </c>
      <c r="G169" s="217"/>
      <c r="H169" s="220">
        <v>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193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184</v>
      </c>
    </row>
    <row r="170" spans="1:65" s="15" customFormat="1" ht="11.25">
      <c r="B170" s="241"/>
      <c r="C170" s="242"/>
      <c r="D170" s="207" t="s">
        <v>193</v>
      </c>
      <c r="E170" s="243" t="s">
        <v>1</v>
      </c>
      <c r="F170" s="244" t="s">
        <v>2077</v>
      </c>
      <c r="G170" s="242"/>
      <c r="H170" s="245">
        <v>5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193</v>
      </c>
      <c r="AU170" s="251" t="s">
        <v>84</v>
      </c>
      <c r="AV170" s="15" t="s">
        <v>191</v>
      </c>
      <c r="AW170" s="15" t="s">
        <v>31</v>
      </c>
      <c r="AX170" s="15" t="s">
        <v>82</v>
      </c>
      <c r="AY170" s="251" t="s">
        <v>184</v>
      </c>
    </row>
    <row r="171" spans="1:65" s="2" customFormat="1" ht="16.5" customHeight="1">
      <c r="A171" s="34"/>
      <c r="B171" s="35"/>
      <c r="C171" s="192" t="s">
        <v>256</v>
      </c>
      <c r="D171" s="192" t="s">
        <v>187</v>
      </c>
      <c r="E171" s="193" t="s">
        <v>2200</v>
      </c>
      <c r="F171" s="194" t="s">
        <v>2201</v>
      </c>
      <c r="G171" s="195" t="s">
        <v>239</v>
      </c>
      <c r="H171" s="196">
        <v>5</v>
      </c>
      <c r="I171" s="197"/>
      <c r="J171" s="198">
        <f>ROUND(I171*H171,2)</f>
        <v>0</v>
      </c>
      <c r="K171" s="194" t="s">
        <v>649</v>
      </c>
      <c r="L171" s="39"/>
      <c r="M171" s="199" t="s">
        <v>1</v>
      </c>
      <c r="N171" s="200" t="s">
        <v>40</v>
      </c>
      <c r="O171" s="71"/>
      <c r="P171" s="201">
        <f>O171*H171</f>
        <v>0</v>
      </c>
      <c r="Q171" s="201">
        <v>1E-3</v>
      </c>
      <c r="R171" s="201">
        <f>Q171*H171</f>
        <v>5.0000000000000001E-3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191</v>
      </c>
      <c r="AT171" s="203" t="s">
        <v>187</v>
      </c>
      <c r="AU171" s="203" t="s">
        <v>84</v>
      </c>
      <c r="AY171" s="17" t="s">
        <v>184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191</v>
      </c>
      <c r="BM171" s="203" t="s">
        <v>455</v>
      </c>
    </row>
    <row r="172" spans="1:65" s="13" customFormat="1" ht="11.25">
      <c r="B172" s="205"/>
      <c r="C172" s="206"/>
      <c r="D172" s="207" t="s">
        <v>193</v>
      </c>
      <c r="E172" s="208" t="s">
        <v>1</v>
      </c>
      <c r="F172" s="209" t="s">
        <v>2175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193</v>
      </c>
      <c r="AU172" s="215" t="s">
        <v>84</v>
      </c>
      <c r="AV172" s="13" t="s">
        <v>82</v>
      </c>
      <c r="AW172" s="13" t="s">
        <v>31</v>
      </c>
      <c r="AX172" s="13" t="s">
        <v>75</v>
      </c>
      <c r="AY172" s="215" t="s">
        <v>184</v>
      </c>
    </row>
    <row r="173" spans="1:65" s="14" customFormat="1" ht="11.25">
      <c r="B173" s="216"/>
      <c r="C173" s="217"/>
      <c r="D173" s="207" t="s">
        <v>193</v>
      </c>
      <c r="E173" s="218" t="s">
        <v>1</v>
      </c>
      <c r="F173" s="219" t="s">
        <v>2199</v>
      </c>
      <c r="G173" s="217"/>
      <c r="H173" s="220">
        <v>5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193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184</v>
      </c>
    </row>
    <row r="174" spans="1:65" s="15" customFormat="1" ht="11.25">
      <c r="B174" s="241"/>
      <c r="C174" s="242"/>
      <c r="D174" s="207" t="s">
        <v>193</v>
      </c>
      <c r="E174" s="243" t="s">
        <v>1</v>
      </c>
      <c r="F174" s="244" t="s">
        <v>2077</v>
      </c>
      <c r="G174" s="242"/>
      <c r="H174" s="245">
        <v>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193</v>
      </c>
      <c r="AU174" s="251" t="s">
        <v>84</v>
      </c>
      <c r="AV174" s="15" t="s">
        <v>191</v>
      </c>
      <c r="AW174" s="15" t="s">
        <v>31</v>
      </c>
      <c r="AX174" s="15" t="s">
        <v>82</v>
      </c>
      <c r="AY174" s="251" t="s">
        <v>184</v>
      </c>
    </row>
    <row r="175" spans="1:65" s="2" customFormat="1" ht="16.5" customHeight="1">
      <c r="A175" s="34"/>
      <c r="B175" s="35"/>
      <c r="C175" s="192" t="s">
        <v>261</v>
      </c>
      <c r="D175" s="192" t="s">
        <v>187</v>
      </c>
      <c r="E175" s="193" t="s">
        <v>2202</v>
      </c>
      <c r="F175" s="194" t="s">
        <v>2203</v>
      </c>
      <c r="G175" s="195" t="s">
        <v>2126</v>
      </c>
      <c r="H175" s="196">
        <v>6</v>
      </c>
      <c r="I175" s="197"/>
      <c r="J175" s="198">
        <f>ROUND(I175*H175,2)</f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1.5</v>
      </c>
      <c r="R175" s="201">
        <f>Q175*H175</f>
        <v>9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191</v>
      </c>
      <c r="AT175" s="203" t="s">
        <v>187</v>
      </c>
      <c r="AU175" s="203" t="s">
        <v>84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191</v>
      </c>
      <c r="BM175" s="203" t="s">
        <v>507</v>
      </c>
    </row>
    <row r="176" spans="1:65" s="13" customFormat="1" ht="11.25">
      <c r="B176" s="205"/>
      <c r="C176" s="206"/>
      <c r="D176" s="207" t="s">
        <v>193</v>
      </c>
      <c r="E176" s="208" t="s">
        <v>1</v>
      </c>
      <c r="F176" s="209" t="s">
        <v>2175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193</v>
      </c>
      <c r="AU176" s="215" t="s">
        <v>84</v>
      </c>
      <c r="AV176" s="13" t="s">
        <v>82</v>
      </c>
      <c r="AW176" s="13" t="s">
        <v>31</v>
      </c>
      <c r="AX176" s="13" t="s">
        <v>75</v>
      </c>
      <c r="AY176" s="215" t="s">
        <v>184</v>
      </c>
    </row>
    <row r="177" spans="1:65" s="14" customFormat="1" ht="11.25">
      <c r="B177" s="216"/>
      <c r="C177" s="217"/>
      <c r="D177" s="207" t="s">
        <v>193</v>
      </c>
      <c r="E177" s="218" t="s">
        <v>1</v>
      </c>
      <c r="F177" s="219" t="s">
        <v>2204</v>
      </c>
      <c r="G177" s="217"/>
      <c r="H177" s="220">
        <v>6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193</v>
      </c>
      <c r="AU177" s="226" t="s">
        <v>84</v>
      </c>
      <c r="AV177" s="14" t="s">
        <v>84</v>
      </c>
      <c r="AW177" s="14" t="s">
        <v>31</v>
      </c>
      <c r="AX177" s="14" t="s">
        <v>75</v>
      </c>
      <c r="AY177" s="226" t="s">
        <v>184</v>
      </c>
    </row>
    <row r="178" spans="1:65" s="15" customFormat="1" ht="11.25">
      <c r="B178" s="241"/>
      <c r="C178" s="242"/>
      <c r="D178" s="207" t="s">
        <v>193</v>
      </c>
      <c r="E178" s="243" t="s">
        <v>1</v>
      </c>
      <c r="F178" s="244" t="s">
        <v>2077</v>
      </c>
      <c r="G178" s="242"/>
      <c r="H178" s="245">
        <v>6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193</v>
      </c>
      <c r="AU178" s="251" t="s">
        <v>84</v>
      </c>
      <c r="AV178" s="15" t="s">
        <v>191</v>
      </c>
      <c r="AW178" s="15" t="s">
        <v>31</v>
      </c>
      <c r="AX178" s="15" t="s">
        <v>82</v>
      </c>
      <c r="AY178" s="251" t="s">
        <v>184</v>
      </c>
    </row>
    <row r="179" spans="1:65" s="2" customFormat="1" ht="16.5" customHeight="1">
      <c r="A179" s="34"/>
      <c r="B179" s="35"/>
      <c r="C179" s="192" t="s">
        <v>270</v>
      </c>
      <c r="D179" s="192" t="s">
        <v>187</v>
      </c>
      <c r="E179" s="193" t="s">
        <v>2205</v>
      </c>
      <c r="F179" s="194" t="s">
        <v>2206</v>
      </c>
      <c r="G179" s="195" t="s">
        <v>1446</v>
      </c>
      <c r="H179" s="196">
        <v>1</v>
      </c>
      <c r="I179" s="197"/>
      <c r="J179" s="198">
        <f>ROUND(I179*H179,2)</f>
        <v>0</v>
      </c>
      <c r="K179" s="194" t="s">
        <v>649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191</v>
      </c>
      <c r="AT179" s="203" t="s">
        <v>187</v>
      </c>
      <c r="AU179" s="203" t="s">
        <v>84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191</v>
      </c>
      <c r="BM179" s="203" t="s">
        <v>519</v>
      </c>
    </row>
    <row r="180" spans="1:65" s="2" customFormat="1" ht="16.5" customHeight="1">
      <c r="A180" s="34"/>
      <c r="B180" s="35"/>
      <c r="C180" s="192" t="s">
        <v>287</v>
      </c>
      <c r="D180" s="192" t="s">
        <v>187</v>
      </c>
      <c r="E180" s="193" t="s">
        <v>75</v>
      </c>
      <c r="F180" s="194" t="s">
        <v>2207</v>
      </c>
      <c r="G180" s="195" t="s">
        <v>936</v>
      </c>
      <c r="H180" s="196">
        <v>9.1769999999999996</v>
      </c>
      <c r="I180" s="197"/>
      <c r="J180" s="198">
        <f>ROUND(I180*H180,2)</f>
        <v>0</v>
      </c>
      <c r="K180" s="194" t="s">
        <v>649</v>
      </c>
      <c r="L180" s="39"/>
      <c r="M180" s="199" t="s">
        <v>1</v>
      </c>
      <c r="N180" s="200" t="s">
        <v>40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191</v>
      </c>
      <c r="AT180" s="203" t="s">
        <v>187</v>
      </c>
      <c r="AU180" s="203" t="s">
        <v>84</v>
      </c>
      <c r="AY180" s="17" t="s">
        <v>184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82</v>
      </c>
      <c r="BK180" s="204">
        <f>ROUND(I180*H180,2)</f>
        <v>0</v>
      </c>
      <c r="BL180" s="17" t="s">
        <v>191</v>
      </c>
      <c r="BM180" s="203" t="s">
        <v>539</v>
      </c>
    </row>
    <row r="181" spans="1:65" s="12" customFormat="1" ht="25.9" customHeight="1">
      <c r="B181" s="176"/>
      <c r="C181" s="177"/>
      <c r="D181" s="178" t="s">
        <v>74</v>
      </c>
      <c r="E181" s="179" t="s">
        <v>2208</v>
      </c>
      <c r="F181" s="179" t="s">
        <v>2209</v>
      </c>
      <c r="G181" s="177"/>
      <c r="H181" s="177"/>
      <c r="I181" s="180"/>
      <c r="J181" s="181">
        <f>BK181</f>
        <v>0</v>
      </c>
      <c r="K181" s="177"/>
      <c r="L181" s="182"/>
      <c r="M181" s="183"/>
      <c r="N181" s="184"/>
      <c r="O181" s="184"/>
      <c r="P181" s="185">
        <f>P182+P203</f>
        <v>0</v>
      </c>
      <c r="Q181" s="184"/>
      <c r="R181" s="185">
        <f>R182+R203</f>
        <v>0.49385200000000001</v>
      </c>
      <c r="S181" s="184"/>
      <c r="T181" s="186">
        <f>T182+T203</f>
        <v>0</v>
      </c>
      <c r="AR181" s="187" t="s">
        <v>84</v>
      </c>
      <c r="AT181" s="188" t="s">
        <v>74</v>
      </c>
      <c r="AU181" s="188" t="s">
        <v>75</v>
      </c>
      <c r="AY181" s="187" t="s">
        <v>184</v>
      </c>
      <c r="BK181" s="189">
        <f>BK182+BK203</f>
        <v>0</v>
      </c>
    </row>
    <row r="182" spans="1:65" s="12" customFormat="1" ht="22.9" customHeight="1">
      <c r="B182" s="176"/>
      <c r="C182" s="177"/>
      <c r="D182" s="178" t="s">
        <v>74</v>
      </c>
      <c r="E182" s="190" t="s">
        <v>2210</v>
      </c>
      <c r="F182" s="190" t="s">
        <v>2211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SUM(P183:P202)</f>
        <v>0</v>
      </c>
      <c r="Q182" s="184"/>
      <c r="R182" s="185">
        <f>SUM(R183:R202)</f>
        <v>0.47209200000000001</v>
      </c>
      <c r="S182" s="184"/>
      <c r="T182" s="186">
        <f>SUM(T183:T202)</f>
        <v>0</v>
      </c>
      <c r="AR182" s="187" t="s">
        <v>82</v>
      </c>
      <c r="AT182" s="188" t="s">
        <v>74</v>
      </c>
      <c r="AU182" s="188" t="s">
        <v>82</v>
      </c>
      <c r="AY182" s="187" t="s">
        <v>184</v>
      </c>
      <c r="BK182" s="189">
        <f>SUM(BK183:BK202)</f>
        <v>0</v>
      </c>
    </row>
    <row r="183" spans="1:65" s="2" customFormat="1" ht="48">
      <c r="A183" s="34"/>
      <c r="B183" s="35"/>
      <c r="C183" s="192" t="s">
        <v>324</v>
      </c>
      <c r="D183" s="192" t="s">
        <v>187</v>
      </c>
      <c r="E183" s="193" t="s">
        <v>2212</v>
      </c>
      <c r="F183" s="194" t="s">
        <v>2213</v>
      </c>
      <c r="G183" s="195" t="s">
        <v>327</v>
      </c>
      <c r="H183" s="196">
        <v>385.2</v>
      </c>
      <c r="I183" s="197"/>
      <c r="J183" s="198">
        <f>ROUND(I183*H183,2)</f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3.8999999999999999E-4</v>
      </c>
      <c r="R183" s="201">
        <f>Q183*H183</f>
        <v>0.150228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191</v>
      </c>
      <c r="AT183" s="203" t="s">
        <v>187</v>
      </c>
      <c r="AU183" s="203" t="s">
        <v>84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191</v>
      </c>
      <c r="BM183" s="203" t="s">
        <v>591</v>
      </c>
    </row>
    <row r="184" spans="1:65" s="13" customFormat="1" ht="22.5">
      <c r="B184" s="205"/>
      <c r="C184" s="206"/>
      <c r="D184" s="207" t="s">
        <v>193</v>
      </c>
      <c r="E184" s="208" t="s">
        <v>1</v>
      </c>
      <c r="F184" s="209" t="s">
        <v>2214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3" customFormat="1" ht="11.25">
      <c r="B185" s="205"/>
      <c r="C185" s="206"/>
      <c r="D185" s="207" t="s">
        <v>193</v>
      </c>
      <c r="E185" s="208" t="s">
        <v>1</v>
      </c>
      <c r="F185" s="209" t="s">
        <v>2175</v>
      </c>
      <c r="G185" s="206"/>
      <c r="H185" s="208" t="s">
        <v>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193</v>
      </c>
      <c r="AU185" s="215" t="s">
        <v>84</v>
      </c>
      <c r="AV185" s="13" t="s">
        <v>82</v>
      </c>
      <c r="AW185" s="13" t="s">
        <v>31</v>
      </c>
      <c r="AX185" s="13" t="s">
        <v>75</v>
      </c>
      <c r="AY185" s="215" t="s">
        <v>184</v>
      </c>
    </row>
    <row r="186" spans="1:65" s="14" customFormat="1" ht="11.25">
      <c r="B186" s="216"/>
      <c r="C186" s="217"/>
      <c r="D186" s="207" t="s">
        <v>193</v>
      </c>
      <c r="E186" s="218" t="s">
        <v>1</v>
      </c>
      <c r="F186" s="219" t="s">
        <v>2215</v>
      </c>
      <c r="G186" s="217"/>
      <c r="H186" s="220">
        <v>385.2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193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184</v>
      </c>
    </row>
    <row r="187" spans="1:65" s="15" customFormat="1" ht="11.25">
      <c r="B187" s="241"/>
      <c r="C187" s="242"/>
      <c r="D187" s="207" t="s">
        <v>193</v>
      </c>
      <c r="E187" s="243" t="s">
        <v>1</v>
      </c>
      <c r="F187" s="244" t="s">
        <v>2077</v>
      </c>
      <c r="G187" s="242"/>
      <c r="H187" s="245">
        <v>385.2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193</v>
      </c>
      <c r="AU187" s="251" t="s">
        <v>84</v>
      </c>
      <c r="AV187" s="15" t="s">
        <v>191</v>
      </c>
      <c r="AW187" s="15" t="s">
        <v>31</v>
      </c>
      <c r="AX187" s="15" t="s">
        <v>82</v>
      </c>
      <c r="AY187" s="251" t="s">
        <v>184</v>
      </c>
    </row>
    <row r="188" spans="1:65" s="2" customFormat="1" ht="48">
      <c r="A188" s="34"/>
      <c r="B188" s="35"/>
      <c r="C188" s="192" t="s">
        <v>343</v>
      </c>
      <c r="D188" s="192" t="s">
        <v>187</v>
      </c>
      <c r="E188" s="193" t="s">
        <v>2216</v>
      </c>
      <c r="F188" s="194" t="s">
        <v>2217</v>
      </c>
      <c r="G188" s="195" t="s">
        <v>327</v>
      </c>
      <c r="H188" s="196">
        <v>78.599999999999994</v>
      </c>
      <c r="I188" s="197"/>
      <c r="J188" s="198">
        <f>ROUND(I188*H188,2)</f>
        <v>0</v>
      </c>
      <c r="K188" s="194" t="s">
        <v>649</v>
      </c>
      <c r="L188" s="39"/>
      <c r="M188" s="199" t="s">
        <v>1</v>
      </c>
      <c r="N188" s="200" t="s">
        <v>40</v>
      </c>
      <c r="O188" s="71"/>
      <c r="P188" s="201">
        <f>O188*H188</f>
        <v>0</v>
      </c>
      <c r="Q188" s="201">
        <v>4.8000000000000001E-4</v>
      </c>
      <c r="R188" s="201">
        <f>Q188*H188</f>
        <v>3.7727999999999998E-2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191</v>
      </c>
      <c r="AT188" s="203" t="s">
        <v>187</v>
      </c>
      <c r="AU188" s="203" t="s">
        <v>84</v>
      </c>
      <c r="AY188" s="17" t="s">
        <v>184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191</v>
      </c>
      <c r="BM188" s="203" t="s">
        <v>626</v>
      </c>
    </row>
    <row r="189" spans="1:65" s="13" customFormat="1" ht="22.5">
      <c r="B189" s="205"/>
      <c r="C189" s="206"/>
      <c r="D189" s="207" t="s">
        <v>193</v>
      </c>
      <c r="E189" s="208" t="s">
        <v>1</v>
      </c>
      <c r="F189" s="209" t="s">
        <v>2214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193</v>
      </c>
      <c r="AU189" s="215" t="s">
        <v>84</v>
      </c>
      <c r="AV189" s="13" t="s">
        <v>82</v>
      </c>
      <c r="AW189" s="13" t="s">
        <v>31</v>
      </c>
      <c r="AX189" s="13" t="s">
        <v>75</v>
      </c>
      <c r="AY189" s="215" t="s">
        <v>184</v>
      </c>
    </row>
    <row r="190" spans="1:65" s="13" customFormat="1" ht="11.25">
      <c r="B190" s="205"/>
      <c r="C190" s="206"/>
      <c r="D190" s="207" t="s">
        <v>193</v>
      </c>
      <c r="E190" s="208" t="s">
        <v>1</v>
      </c>
      <c r="F190" s="209" t="s">
        <v>2175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193</v>
      </c>
      <c r="AU190" s="215" t="s">
        <v>84</v>
      </c>
      <c r="AV190" s="13" t="s">
        <v>82</v>
      </c>
      <c r="AW190" s="13" t="s">
        <v>31</v>
      </c>
      <c r="AX190" s="13" t="s">
        <v>75</v>
      </c>
      <c r="AY190" s="215" t="s">
        <v>184</v>
      </c>
    </row>
    <row r="191" spans="1:65" s="14" customFormat="1" ht="11.25">
      <c r="B191" s="216"/>
      <c r="C191" s="217"/>
      <c r="D191" s="207" t="s">
        <v>193</v>
      </c>
      <c r="E191" s="218" t="s">
        <v>1</v>
      </c>
      <c r="F191" s="219" t="s">
        <v>2218</v>
      </c>
      <c r="G191" s="217"/>
      <c r="H191" s="220">
        <v>78.599999999999994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15" customFormat="1" ht="11.25">
      <c r="B192" s="241"/>
      <c r="C192" s="242"/>
      <c r="D192" s="207" t="s">
        <v>193</v>
      </c>
      <c r="E192" s="243" t="s">
        <v>1</v>
      </c>
      <c r="F192" s="244" t="s">
        <v>2077</v>
      </c>
      <c r="G192" s="242"/>
      <c r="H192" s="245">
        <v>78.599999999999994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193</v>
      </c>
      <c r="AU192" s="251" t="s">
        <v>84</v>
      </c>
      <c r="AV192" s="15" t="s">
        <v>191</v>
      </c>
      <c r="AW192" s="15" t="s">
        <v>31</v>
      </c>
      <c r="AX192" s="15" t="s">
        <v>82</v>
      </c>
      <c r="AY192" s="251" t="s">
        <v>184</v>
      </c>
    </row>
    <row r="193" spans="1:65" s="2" customFormat="1" ht="48">
      <c r="A193" s="34"/>
      <c r="B193" s="35"/>
      <c r="C193" s="192" t="s">
        <v>8</v>
      </c>
      <c r="D193" s="192" t="s">
        <v>187</v>
      </c>
      <c r="E193" s="193" t="s">
        <v>2219</v>
      </c>
      <c r="F193" s="194" t="s">
        <v>2220</v>
      </c>
      <c r="G193" s="195" t="s">
        <v>327</v>
      </c>
      <c r="H193" s="196">
        <v>108</v>
      </c>
      <c r="I193" s="197"/>
      <c r="J193" s="198">
        <f>ROUND(I193*H193,2)</f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>O193*H193</f>
        <v>0</v>
      </c>
      <c r="Q193" s="201">
        <v>5.9000000000000003E-4</v>
      </c>
      <c r="R193" s="201">
        <f>Q193*H193</f>
        <v>6.3719999999999999E-2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84</v>
      </c>
      <c r="AY193" s="17" t="s">
        <v>184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82</v>
      </c>
      <c r="BK193" s="204">
        <f>ROUND(I193*H193,2)</f>
        <v>0</v>
      </c>
      <c r="BL193" s="17" t="s">
        <v>191</v>
      </c>
      <c r="BM193" s="203" t="s">
        <v>640</v>
      </c>
    </row>
    <row r="194" spans="1:65" s="13" customFormat="1" ht="22.5">
      <c r="B194" s="205"/>
      <c r="C194" s="206"/>
      <c r="D194" s="207" t="s">
        <v>193</v>
      </c>
      <c r="E194" s="208" t="s">
        <v>1</v>
      </c>
      <c r="F194" s="209" t="s">
        <v>2214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193</v>
      </c>
      <c r="AU194" s="215" t="s">
        <v>84</v>
      </c>
      <c r="AV194" s="13" t="s">
        <v>82</v>
      </c>
      <c r="AW194" s="13" t="s">
        <v>31</v>
      </c>
      <c r="AX194" s="13" t="s">
        <v>75</v>
      </c>
      <c r="AY194" s="215" t="s">
        <v>184</v>
      </c>
    </row>
    <row r="195" spans="1:65" s="13" customFormat="1" ht="11.25">
      <c r="B195" s="205"/>
      <c r="C195" s="206"/>
      <c r="D195" s="207" t="s">
        <v>193</v>
      </c>
      <c r="E195" s="208" t="s">
        <v>1</v>
      </c>
      <c r="F195" s="209" t="s">
        <v>2175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193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184</v>
      </c>
    </row>
    <row r="196" spans="1:65" s="14" customFormat="1" ht="11.25">
      <c r="B196" s="216"/>
      <c r="C196" s="217"/>
      <c r="D196" s="207" t="s">
        <v>193</v>
      </c>
      <c r="E196" s="218" t="s">
        <v>1</v>
      </c>
      <c r="F196" s="219" t="s">
        <v>2221</v>
      </c>
      <c r="G196" s="217"/>
      <c r="H196" s="220">
        <v>108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193</v>
      </c>
      <c r="AU196" s="226" t="s">
        <v>84</v>
      </c>
      <c r="AV196" s="14" t="s">
        <v>84</v>
      </c>
      <c r="AW196" s="14" t="s">
        <v>31</v>
      </c>
      <c r="AX196" s="14" t="s">
        <v>75</v>
      </c>
      <c r="AY196" s="226" t="s">
        <v>184</v>
      </c>
    </row>
    <row r="197" spans="1:65" s="15" customFormat="1" ht="11.25">
      <c r="B197" s="241"/>
      <c r="C197" s="242"/>
      <c r="D197" s="207" t="s">
        <v>193</v>
      </c>
      <c r="E197" s="243" t="s">
        <v>1</v>
      </c>
      <c r="F197" s="244" t="s">
        <v>2077</v>
      </c>
      <c r="G197" s="242"/>
      <c r="H197" s="245">
        <v>108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193</v>
      </c>
      <c r="AU197" s="251" t="s">
        <v>84</v>
      </c>
      <c r="AV197" s="15" t="s">
        <v>191</v>
      </c>
      <c r="AW197" s="15" t="s">
        <v>31</v>
      </c>
      <c r="AX197" s="15" t="s">
        <v>82</v>
      </c>
      <c r="AY197" s="251" t="s">
        <v>184</v>
      </c>
    </row>
    <row r="198" spans="1:65" s="2" customFormat="1" ht="48">
      <c r="A198" s="34"/>
      <c r="B198" s="35"/>
      <c r="C198" s="192" t="s">
        <v>382</v>
      </c>
      <c r="D198" s="192" t="s">
        <v>187</v>
      </c>
      <c r="E198" s="193" t="s">
        <v>2222</v>
      </c>
      <c r="F198" s="194" t="s">
        <v>2223</v>
      </c>
      <c r="G198" s="195" t="s">
        <v>327</v>
      </c>
      <c r="H198" s="196">
        <v>196.8</v>
      </c>
      <c r="I198" s="197"/>
      <c r="J198" s="198">
        <f>ROUND(I198*H198,2)</f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1.1199999999999999E-3</v>
      </c>
      <c r="R198" s="201">
        <f>Q198*H198</f>
        <v>0.220416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191</v>
      </c>
      <c r="BM198" s="203" t="s">
        <v>715</v>
      </c>
    </row>
    <row r="199" spans="1:65" s="13" customFormat="1" ht="22.5">
      <c r="B199" s="205"/>
      <c r="C199" s="206"/>
      <c r="D199" s="207" t="s">
        <v>193</v>
      </c>
      <c r="E199" s="208" t="s">
        <v>1</v>
      </c>
      <c r="F199" s="209" t="s">
        <v>2214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84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2175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84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4" customFormat="1" ht="11.25">
      <c r="B201" s="216"/>
      <c r="C201" s="217"/>
      <c r="D201" s="207" t="s">
        <v>193</v>
      </c>
      <c r="E201" s="218" t="s">
        <v>1</v>
      </c>
      <c r="F201" s="219" t="s">
        <v>2224</v>
      </c>
      <c r="G201" s="217"/>
      <c r="H201" s="220">
        <v>196.8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193</v>
      </c>
      <c r="AU201" s="226" t="s">
        <v>84</v>
      </c>
      <c r="AV201" s="14" t="s">
        <v>84</v>
      </c>
      <c r="AW201" s="14" t="s">
        <v>31</v>
      </c>
      <c r="AX201" s="14" t="s">
        <v>75</v>
      </c>
      <c r="AY201" s="226" t="s">
        <v>184</v>
      </c>
    </row>
    <row r="202" spans="1:65" s="15" customFormat="1" ht="11.25">
      <c r="B202" s="241"/>
      <c r="C202" s="242"/>
      <c r="D202" s="207" t="s">
        <v>193</v>
      </c>
      <c r="E202" s="243" t="s">
        <v>1</v>
      </c>
      <c r="F202" s="244" t="s">
        <v>2077</v>
      </c>
      <c r="G202" s="242"/>
      <c r="H202" s="245">
        <v>196.8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193</v>
      </c>
      <c r="AU202" s="251" t="s">
        <v>84</v>
      </c>
      <c r="AV202" s="15" t="s">
        <v>191</v>
      </c>
      <c r="AW202" s="15" t="s">
        <v>31</v>
      </c>
      <c r="AX202" s="15" t="s">
        <v>82</v>
      </c>
      <c r="AY202" s="251" t="s">
        <v>184</v>
      </c>
    </row>
    <row r="203" spans="1:65" s="12" customFormat="1" ht="22.9" customHeight="1">
      <c r="B203" s="176"/>
      <c r="C203" s="177"/>
      <c r="D203" s="178" t="s">
        <v>74</v>
      </c>
      <c r="E203" s="190" t="s">
        <v>2225</v>
      </c>
      <c r="F203" s="190" t="s">
        <v>2226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SUM(P204:P228)</f>
        <v>0</v>
      </c>
      <c r="Q203" s="184"/>
      <c r="R203" s="185">
        <f>SUM(R204:R228)</f>
        <v>2.1759999999999998E-2</v>
      </c>
      <c r="S203" s="184"/>
      <c r="T203" s="186">
        <f>SUM(T204:T228)</f>
        <v>0</v>
      </c>
      <c r="AR203" s="187" t="s">
        <v>82</v>
      </c>
      <c r="AT203" s="188" t="s">
        <v>74</v>
      </c>
      <c r="AU203" s="188" t="s">
        <v>82</v>
      </c>
      <c r="AY203" s="187" t="s">
        <v>184</v>
      </c>
      <c r="BK203" s="189">
        <f>SUM(BK204:BK228)</f>
        <v>0</v>
      </c>
    </row>
    <row r="204" spans="1:65" s="2" customFormat="1" ht="48">
      <c r="A204" s="34"/>
      <c r="B204" s="35"/>
      <c r="C204" s="192" t="s">
        <v>390</v>
      </c>
      <c r="D204" s="192" t="s">
        <v>187</v>
      </c>
      <c r="E204" s="193" t="s">
        <v>2227</v>
      </c>
      <c r="F204" s="194" t="s">
        <v>2223</v>
      </c>
      <c r="G204" s="195" t="s">
        <v>327</v>
      </c>
      <c r="H204" s="196">
        <v>18</v>
      </c>
      <c r="I204" s="197"/>
      <c r="J204" s="198">
        <f>ROUND(I204*H204,2)</f>
        <v>0</v>
      </c>
      <c r="K204" s="194" t="s">
        <v>649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1.1199999999999999E-3</v>
      </c>
      <c r="R204" s="201">
        <f>Q204*H204</f>
        <v>2.0159999999999997E-2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191</v>
      </c>
      <c r="AT204" s="203" t="s">
        <v>187</v>
      </c>
      <c r="AU204" s="203" t="s">
        <v>84</v>
      </c>
      <c r="AY204" s="17" t="s">
        <v>184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191</v>
      </c>
      <c r="BM204" s="203" t="s">
        <v>731</v>
      </c>
    </row>
    <row r="205" spans="1:65" s="13" customFormat="1" ht="22.5">
      <c r="B205" s="205"/>
      <c r="C205" s="206"/>
      <c r="D205" s="207" t="s">
        <v>193</v>
      </c>
      <c r="E205" s="208" t="s">
        <v>1</v>
      </c>
      <c r="F205" s="209" t="s">
        <v>2214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193</v>
      </c>
      <c r="AU205" s="215" t="s">
        <v>84</v>
      </c>
      <c r="AV205" s="13" t="s">
        <v>82</v>
      </c>
      <c r="AW205" s="13" t="s">
        <v>31</v>
      </c>
      <c r="AX205" s="13" t="s">
        <v>75</v>
      </c>
      <c r="AY205" s="215" t="s">
        <v>184</v>
      </c>
    </row>
    <row r="206" spans="1:65" s="13" customFormat="1" ht="11.25">
      <c r="B206" s="205"/>
      <c r="C206" s="206"/>
      <c r="D206" s="207" t="s">
        <v>193</v>
      </c>
      <c r="E206" s="208" t="s">
        <v>1</v>
      </c>
      <c r="F206" s="209" t="s">
        <v>2175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193</v>
      </c>
      <c r="AU206" s="215" t="s">
        <v>84</v>
      </c>
      <c r="AV206" s="13" t="s">
        <v>82</v>
      </c>
      <c r="AW206" s="13" t="s">
        <v>31</v>
      </c>
      <c r="AX206" s="13" t="s">
        <v>75</v>
      </c>
      <c r="AY206" s="215" t="s">
        <v>184</v>
      </c>
    </row>
    <row r="207" spans="1:65" s="14" customFormat="1" ht="11.25">
      <c r="B207" s="216"/>
      <c r="C207" s="217"/>
      <c r="D207" s="207" t="s">
        <v>193</v>
      </c>
      <c r="E207" s="218" t="s">
        <v>1</v>
      </c>
      <c r="F207" s="219" t="s">
        <v>2228</v>
      </c>
      <c r="G207" s="217"/>
      <c r="H207" s="220">
        <v>18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193</v>
      </c>
      <c r="AU207" s="226" t="s">
        <v>84</v>
      </c>
      <c r="AV207" s="14" t="s">
        <v>84</v>
      </c>
      <c r="AW207" s="14" t="s">
        <v>31</v>
      </c>
      <c r="AX207" s="14" t="s">
        <v>75</v>
      </c>
      <c r="AY207" s="226" t="s">
        <v>184</v>
      </c>
    </row>
    <row r="208" spans="1:65" s="15" customFormat="1" ht="11.25">
      <c r="B208" s="241"/>
      <c r="C208" s="242"/>
      <c r="D208" s="207" t="s">
        <v>193</v>
      </c>
      <c r="E208" s="243" t="s">
        <v>1</v>
      </c>
      <c r="F208" s="244" t="s">
        <v>2077</v>
      </c>
      <c r="G208" s="242"/>
      <c r="H208" s="245">
        <v>18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193</v>
      </c>
      <c r="AU208" s="251" t="s">
        <v>84</v>
      </c>
      <c r="AV208" s="15" t="s">
        <v>191</v>
      </c>
      <c r="AW208" s="15" t="s">
        <v>31</v>
      </c>
      <c r="AX208" s="15" t="s">
        <v>82</v>
      </c>
      <c r="AY208" s="251" t="s">
        <v>184</v>
      </c>
    </row>
    <row r="209" spans="1:65" s="2" customFormat="1" ht="16.5" customHeight="1">
      <c r="A209" s="34"/>
      <c r="B209" s="35"/>
      <c r="C209" s="192" t="s">
        <v>455</v>
      </c>
      <c r="D209" s="192" t="s">
        <v>187</v>
      </c>
      <c r="E209" s="193" t="s">
        <v>2229</v>
      </c>
      <c r="F209" s="194" t="s">
        <v>2230</v>
      </c>
      <c r="G209" s="195" t="s">
        <v>327</v>
      </c>
      <c r="H209" s="196">
        <v>786.6</v>
      </c>
      <c r="I209" s="197"/>
      <c r="J209" s="198">
        <f>ROUND(I209*H209,2)</f>
        <v>0</v>
      </c>
      <c r="K209" s="194" t="s">
        <v>649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191</v>
      </c>
      <c r="AT209" s="203" t="s">
        <v>187</v>
      </c>
      <c r="AU209" s="203" t="s">
        <v>84</v>
      </c>
      <c r="AY209" s="17" t="s">
        <v>184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191</v>
      </c>
      <c r="BM209" s="203" t="s">
        <v>757</v>
      </c>
    </row>
    <row r="210" spans="1:65" s="2" customFormat="1" ht="44.25" customHeight="1">
      <c r="A210" s="34"/>
      <c r="B210" s="35"/>
      <c r="C210" s="192" t="s">
        <v>502</v>
      </c>
      <c r="D210" s="192" t="s">
        <v>187</v>
      </c>
      <c r="E210" s="193" t="s">
        <v>2231</v>
      </c>
      <c r="F210" s="194" t="s">
        <v>2232</v>
      </c>
      <c r="G210" s="195" t="s">
        <v>239</v>
      </c>
      <c r="H210" s="196">
        <v>2</v>
      </c>
      <c r="I210" s="197"/>
      <c r="J210" s="198">
        <f>ROUND(I210*H210,2)</f>
        <v>0</v>
      </c>
      <c r="K210" s="194" t="s">
        <v>649</v>
      </c>
      <c r="L210" s="39"/>
      <c r="M210" s="199" t="s">
        <v>1</v>
      </c>
      <c r="N210" s="200" t="s">
        <v>40</v>
      </c>
      <c r="O210" s="71"/>
      <c r="P210" s="201">
        <f>O210*H210</f>
        <v>0</v>
      </c>
      <c r="Q210" s="201">
        <v>5.0000000000000001E-4</v>
      </c>
      <c r="R210" s="201">
        <f>Q210*H210</f>
        <v>1E-3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191</v>
      </c>
      <c r="AT210" s="203" t="s">
        <v>187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191</v>
      </c>
      <c r="BM210" s="203" t="s">
        <v>769</v>
      </c>
    </row>
    <row r="211" spans="1:65" s="13" customFormat="1" ht="11.25">
      <c r="B211" s="205"/>
      <c r="C211" s="206"/>
      <c r="D211" s="207" t="s">
        <v>193</v>
      </c>
      <c r="E211" s="208" t="s">
        <v>1</v>
      </c>
      <c r="F211" s="209" t="s">
        <v>2233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84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4" customFormat="1" ht="11.25">
      <c r="B212" s="216"/>
      <c r="C212" s="217"/>
      <c r="D212" s="207" t="s">
        <v>193</v>
      </c>
      <c r="E212" s="218" t="s">
        <v>1</v>
      </c>
      <c r="F212" s="219" t="s">
        <v>2234</v>
      </c>
      <c r="G212" s="217"/>
      <c r="H212" s="220">
        <v>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193</v>
      </c>
      <c r="AU212" s="226" t="s">
        <v>84</v>
      </c>
      <c r="AV212" s="14" t="s">
        <v>84</v>
      </c>
      <c r="AW212" s="14" t="s">
        <v>31</v>
      </c>
      <c r="AX212" s="14" t="s">
        <v>75</v>
      </c>
      <c r="AY212" s="226" t="s">
        <v>184</v>
      </c>
    </row>
    <row r="213" spans="1:65" s="15" customFormat="1" ht="11.25">
      <c r="B213" s="241"/>
      <c r="C213" s="242"/>
      <c r="D213" s="207" t="s">
        <v>193</v>
      </c>
      <c r="E213" s="243" t="s">
        <v>1</v>
      </c>
      <c r="F213" s="244" t="s">
        <v>2077</v>
      </c>
      <c r="G213" s="242"/>
      <c r="H213" s="245">
        <v>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193</v>
      </c>
      <c r="AU213" s="251" t="s">
        <v>84</v>
      </c>
      <c r="AV213" s="15" t="s">
        <v>191</v>
      </c>
      <c r="AW213" s="15" t="s">
        <v>31</v>
      </c>
      <c r="AX213" s="15" t="s">
        <v>82</v>
      </c>
      <c r="AY213" s="251" t="s">
        <v>184</v>
      </c>
    </row>
    <row r="214" spans="1:65" s="2" customFormat="1" ht="24">
      <c r="A214" s="34"/>
      <c r="B214" s="35"/>
      <c r="C214" s="192" t="s">
        <v>507</v>
      </c>
      <c r="D214" s="192" t="s">
        <v>187</v>
      </c>
      <c r="E214" s="193" t="s">
        <v>2235</v>
      </c>
      <c r="F214" s="194" t="s">
        <v>2236</v>
      </c>
      <c r="G214" s="195" t="s">
        <v>239</v>
      </c>
      <c r="H214" s="196">
        <v>2</v>
      </c>
      <c r="I214" s="197"/>
      <c r="J214" s="198">
        <f>ROUND(I214*H214,2)</f>
        <v>0</v>
      </c>
      <c r="K214" s="194" t="s">
        <v>649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2.9999999999999997E-4</v>
      </c>
      <c r="R214" s="201">
        <f>Q214*H214</f>
        <v>5.9999999999999995E-4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191</v>
      </c>
      <c r="BM214" s="203" t="s">
        <v>779</v>
      </c>
    </row>
    <row r="215" spans="1:65" s="13" customFormat="1" ht="11.25">
      <c r="B215" s="205"/>
      <c r="C215" s="206"/>
      <c r="D215" s="207" t="s">
        <v>193</v>
      </c>
      <c r="E215" s="208" t="s">
        <v>1</v>
      </c>
      <c r="F215" s="209" t="s">
        <v>2237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4" customFormat="1" ht="11.25">
      <c r="B216" s="216"/>
      <c r="C216" s="217"/>
      <c r="D216" s="207" t="s">
        <v>193</v>
      </c>
      <c r="E216" s="218" t="s">
        <v>1</v>
      </c>
      <c r="F216" s="219" t="s">
        <v>2234</v>
      </c>
      <c r="G216" s="217"/>
      <c r="H216" s="220">
        <v>2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193</v>
      </c>
      <c r="AU216" s="226" t="s">
        <v>84</v>
      </c>
      <c r="AV216" s="14" t="s">
        <v>84</v>
      </c>
      <c r="AW216" s="14" t="s">
        <v>31</v>
      </c>
      <c r="AX216" s="14" t="s">
        <v>75</v>
      </c>
      <c r="AY216" s="226" t="s">
        <v>184</v>
      </c>
    </row>
    <row r="217" spans="1:65" s="15" customFormat="1" ht="11.25">
      <c r="B217" s="241"/>
      <c r="C217" s="242"/>
      <c r="D217" s="207" t="s">
        <v>193</v>
      </c>
      <c r="E217" s="243" t="s">
        <v>1</v>
      </c>
      <c r="F217" s="244" t="s">
        <v>2077</v>
      </c>
      <c r="G217" s="242"/>
      <c r="H217" s="245">
        <v>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193</v>
      </c>
      <c r="AU217" s="251" t="s">
        <v>84</v>
      </c>
      <c r="AV217" s="15" t="s">
        <v>191</v>
      </c>
      <c r="AW217" s="15" t="s">
        <v>31</v>
      </c>
      <c r="AX217" s="15" t="s">
        <v>82</v>
      </c>
      <c r="AY217" s="251" t="s">
        <v>184</v>
      </c>
    </row>
    <row r="218" spans="1:65" s="2" customFormat="1" ht="16.5" customHeight="1">
      <c r="A218" s="34"/>
      <c r="B218" s="35"/>
      <c r="C218" s="192" t="s">
        <v>7</v>
      </c>
      <c r="D218" s="192" t="s">
        <v>187</v>
      </c>
      <c r="E218" s="193" t="s">
        <v>2238</v>
      </c>
      <c r="F218" s="194" t="s">
        <v>2239</v>
      </c>
      <c r="G218" s="195" t="s">
        <v>239</v>
      </c>
      <c r="H218" s="196">
        <v>2</v>
      </c>
      <c r="I218" s="197"/>
      <c r="J218" s="198">
        <f>ROUND(I218*H218,2)</f>
        <v>0</v>
      </c>
      <c r="K218" s="194" t="s">
        <v>649</v>
      </c>
      <c r="L218" s="39"/>
      <c r="M218" s="199" t="s">
        <v>1</v>
      </c>
      <c r="N218" s="200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191</v>
      </c>
      <c r="AT218" s="203" t="s">
        <v>187</v>
      </c>
      <c r="AU218" s="203" t="s">
        <v>84</v>
      </c>
      <c r="AY218" s="17" t="s">
        <v>184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191</v>
      </c>
      <c r="BM218" s="203" t="s">
        <v>788</v>
      </c>
    </row>
    <row r="219" spans="1:65" s="13" customFormat="1" ht="11.25">
      <c r="B219" s="205"/>
      <c r="C219" s="206"/>
      <c r="D219" s="207" t="s">
        <v>193</v>
      </c>
      <c r="E219" s="208" t="s">
        <v>1</v>
      </c>
      <c r="F219" s="209" t="s">
        <v>2237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193</v>
      </c>
      <c r="AU219" s="215" t="s">
        <v>84</v>
      </c>
      <c r="AV219" s="13" t="s">
        <v>82</v>
      </c>
      <c r="AW219" s="13" t="s">
        <v>31</v>
      </c>
      <c r="AX219" s="13" t="s">
        <v>75</v>
      </c>
      <c r="AY219" s="215" t="s">
        <v>184</v>
      </c>
    </row>
    <row r="220" spans="1:65" s="14" customFormat="1" ht="11.25">
      <c r="B220" s="216"/>
      <c r="C220" s="217"/>
      <c r="D220" s="207" t="s">
        <v>193</v>
      </c>
      <c r="E220" s="218" t="s">
        <v>1</v>
      </c>
      <c r="F220" s="219" t="s">
        <v>2234</v>
      </c>
      <c r="G220" s="217"/>
      <c r="H220" s="220">
        <v>2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193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184</v>
      </c>
    </row>
    <row r="221" spans="1:65" s="15" customFormat="1" ht="11.25">
      <c r="B221" s="241"/>
      <c r="C221" s="242"/>
      <c r="D221" s="207" t="s">
        <v>193</v>
      </c>
      <c r="E221" s="243" t="s">
        <v>1</v>
      </c>
      <c r="F221" s="244" t="s">
        <v>2077</v>
      </c>
      <c r="G221" s="242"/>
      <c r="H221" s="245">
        <v>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193</v>
      </c>
      <c r="AU221" s="251" t="s">
        <v>84</v>
      </c>
      <c r="AV221" s="15" t="s">
        <v>191</v>
      </c>
      <c r="AW221" s="15" t="s">
        <v>31</v>
      </c>
      <c r="AX221" s="15" t="s">
        <v>82</v>
      </c>
      <c r="AY221" s="251" t="s">
        <v>184</v>
      </c>
    </row>
    <row r="222" spans="1:65" s="2" customFormat="1" ht="24">
      <c r="A222" s="34"/>
      <c r="B222" s="35"/>
      <c r="C222" s="192" t="s">
        <v>519</v>
      </c>
      <c r="D222" s="192" t="s">
        <v>187</v>
      </c>
      <c r="E222" s="193" t="s">
        <v>2240</v>
      </c>
      <c r="F222" s="194" t="s">
        <v>2241</v>
      </c>
      <c r="G222" s="195" t="s">
        <v>2174</v>
      </c>
      <c r="H222" s="196">
        <v>27.5</v>
      </c>
      <c r="I222" s="197"/>
      <c r="J222" s="198">
        <f>ROUND(I222*H222,2)</f>
        <v>0</v>
      </c>
      <c r="K222" s="194" t="s">
        <v>649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191</v>
      </c>
      <c r="BM222" s="203" t="s">
        <v>797</v>
      </c>
    </row>
    <row r="223" spans="1:65" s="13" customFormat="1" ht="11.25">
      <c r="B223" s="205"/>
      <c r="C223" s="206"/>
      <c r="D223" s="207" t="s">
        <v>193</v>
      </c>
      <c r="E223" s="208" t="s">
        <v>1</v>
      </c>
      <c r="F223" s="209" t="s">
        <v>2237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193</v>
      </c>
      <c r="AU223" s="215" t="s">
        <v>84</v>
      </c>
      <c r="AV223" s="13" t="s">
        <v>82</v>
      </c>
      <c r="AW223" s="13" t="s">
        <v>31</v>
      </c>
      <c r="AX223" s="13" t="s">
        <v>75</v>
      </c>
      <c r="AY223" s="215" t="s">
        <v>184</v>
      </c>
    </row>
    <row r="224" spans="1:65" s="14" customFormat="1" ht="11.25">
      <c r="B224" s="216"/>
      <c r="C224" s="217"/>
      <c r="D224" s="207" t="s">
        <v>193</v>
      </c>
      <c r="E224" s="218" t="s">
        <v>1</v>
      </c>
      <c r="F224" s="219" t="s">
        <v>2242</v>
      </c>
      <c r="G224" s="217"/>
      <c r="H224" s="220">
        <v>27.5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193</v>
      </c>
      <c r="AU224" s="226" t="s">
        <v>84</v>
      </c>
      <c r="AV224" s="14" t="s">
        <v>84</v>
      </c>
      <c r="AW224" s="14" t="s">
        <v>31</v>
      </c>
      <c r="AX224" s="14" t="s">
        <v>75</v>
      </c>
      <c r="AY224" s="226" t="s">
        <v>184</v>
      </c>
    </row>
    <row r="225" spans="1:65" s="15" customFormat="1" ht="11.25">
      <c r="B225" s="241"/>
      <c r="C225" s="242"/>
      <c r="D225" s="207" t="s">
        <v>193</v>
      </c>
      <c r="E225" s="243" t="s">
        <v>1</v>
      </c>
      <c r="F225" s="244" t="s">
        <v>2077</v>
      </c>
      <c r="G225" s="242"/>
      <c r="H225" s="245">
        <v>27.5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193</v>
      </c>
      <c r="AU225" s="251" t="s">
        <v>84</v>
      </c>
      <c r="AV225" s="15" t="s">
        <v>191</v>
      </c>
      <c r="AW225" s="15" t="s">
        <v>31</v>
      </c>
      <c r="AX225" s="15" t="s">
        <v>82</v>
      </c>
      <c r="AY225" s="251" t="s">
        <v>184</v>
      </c>
    </row>
    <row r="226" spans="1:65" s="2" customFormat="1" ht="16.5" customHeight="1">
      <c r="A226" s="34"/>
      <c r="B226" s="35"/>
      <c r="C226" s="192" t="s">
        <v>250</v>
      </c>
      <c r="D226" s="192" t="s">
        <v>187</v>
      </c>
      <c r="E226" s="193" t="s">
        <v>2243</v>
      </c>
      <c r="F226" s="194" t="s">
        <v>2244</v>
      </c>
      <c r="G226" s="195" t="s">
        <v>2245</v>
      </c>
      <c r="H226" s="196">
        <v>63</v>
      </c>
      <c r="I226" s="197"/>
      <c r="J226" s="198">
        <f>ROUND(I226*H226,2)</f>
        <v>0</v>
      </c>
      <c r="K226" s="194" t="s">
        <v>649</v>
      </c>
      <c r="L226" s="39"/>
      <c r="M226" s="199" t="s">
        <v>1</v>
      </c>
      <c r="N226" s="200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191</v>
      </c>
      <c r="AT226" s="203" t="s">
        <v>187</v>
      </c>
      <c r="AU226" s="203" t="s">
        <v>84</v>
      </c>
      <c r="AY226" s="17" t="s">
        <v>184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191</v>
      </c>
      <c r="BM226" s="203" t="s">
        <v>810</v>
      </c>
    </row>
    <row r="227" spans="1:65" s="2" customFormat="1" ht="16.5" customHeight="1">
      <c r="A227" s="34"/>
      <c r="B227" s="35"/>
      <c r="C227" s="192" t="s">
        <v>539</v>
      </c>
      <c r="D227" s="192" t="s">
        <v>187</v>
      </c>
      <c r="E227" s="193" t="s">
        <v>2246</v>
      </c>
      <c r="F227" s="194" t="s">
        <v>2247</v>
      </c>
      <c r="G227" s="195" t="s">
        <v>1446</v>
      </c>
      <c r="H227" s="196">
        <v>1</v>
      </c>
      <c r="I227" s="197"/>
      <c r="J227" s="198">
        <f>ROUND(I227*H227,2)</f>
        <v>0</v>
      </c>
      <c r="K227" s="194" t="s">
        <v>649</v>
      </c>
      <c r="L227" s="39"/>
      <c r="M227" s="199" t="s">
        <v>1</v>
      </c>
      <c r="N227" s="200" t="s">
        <v>40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191</v>
      </c>
      <c r="AT227" s="203" t="s">
        <v>187</v>
      </c>
      <c r="AU227" s="203" t="s">
        <v>84</v>
      </c>
      <c r="AY227" s="17" t="s">
        <v>184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82</v>
      </c>
      <c r="BK227" s="204">
        <f>ROUND(I227*H227,2)</f>
        <v>0</v>
      </c>
      <c r="BL227" s="17" t="s">
        <v>191</v>
      </c>
      <c r="BM227" s="203" t="s">
        <v>819</v>
      </c>
    </row>
    <row r="228" spans="1:65" s="2" customFormat="1" ht="16.5" customHeight="1">
      <c r="A228" s="34"/>
      <c r="B228" s="35"/>
      <c r="C228" s="192" t="s">
        <v>565</v>
      </c>
      <c r="D228" s="192" t="s">
        <v>187</v>
      </c>
      <c r="E228" s="193" t="s">
        <v>2248</v>
      </c>
      <c r="F228" s="194" t="s">
        <v>2249</v>
      </c>
      <c r="G228" s="195" t="s">
        <v>936</v>
      </c>
      <c r="H228" s="196">
        <v>0.79400000000000004</v>
      </c>
      <c r="I228" s="197"/>
      <c r="J228" s="198">
        <f>ROUND(I228*H228,2)</f>
        <v>0</v>
      </c>
      <c r="K228" s="194" t="s">
        <v>649</v>
      </c>
      <c r="L228" s="39"/>
      <c r="M228" s="199" t="s">
        <v>1</v>
      </c>
      <c r="N228" s="200" t="s">
        <v>40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191</v>
      </c>
      <c r="AT228" s="203" t="s">
        <v>187</v>
      </c>
      <c r="AU228" s="203" t="s">
        <v>84</v>
      </c>
      <c r="AY228" s="17" t="s">
        <v>184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191</v>
      </c>
      <c r="BM228" s="203" t="s">
        <v>828</v>
      </c>
    </row>
    <row r="229" spans="1:65" s="12" customFormat="1" ht="25.9" customHeight="1">
      <c r="B229" s="176"/>
      <c r="C229" s="177"/>
      <c r="D229" s="178" t="s">
        <v>74</v>
      </c>
      <c r="E229" s="179" t="s">
        <v>2250</v>
      </c>
      <c r="F229" s="179" t="s">
        <v>2251</v>
      </c>
      <c r="G229" s="177"/>
      <c r="H229" s="177"/>
      <c r="I229" s="180"/>
      <c r="J229" s="181">
        <f>BK229</f>
        <v>0</v>
      </c>
      <c r="K229" s="177"/>
      <c r="L229" s="182"/>
      <c r="M229" s="183"/>
      <c r="N229" s="184"/>
      <c r="O229" s="184"/>
      <c r="P229" s="185">
        <f>P230+SUM(P231:P250)</f>
        <v>0</v>
      </c>
      <c r="Q229" s="184"/>
      <c r="R229" s="185">
        <f>R230+SUM(R231:R250)</f>
        <v>2.1100000000000001E-2</v>
      </c>
      <c r="S229" s="184"/>
      <c r="T229" s="186">
        <f>T230+SUM(T231:T250)</f>
        <v>0</v>
      </c>
      <c r="AR229" s="187" t="s">
        <v>84</v>
      </c>
      <c r="AT229" s="188" t="s">
        <v>74</v>
      </c>
      <c r="AU229" s="188" t="s">
        <v>75</v>
      </c>
      <c r="AY229" s="187" t="s">
        <v>184</v>
      </c>
      <c r="BK229" s="189">
        <f>BK230+SUM(BK231:BK250)</f>
        <v>0</v>
      </c>
    </row>
    <row r="230" spans="1:65" s="2" customFormat="1" ht="21.75" customHeight="1">
      <c r="A230" s="34"/>
      <c r="B230" s="35"/>
      <c r="C230" s="192" t="s">
        <v>591</v>
      </c>
      <c r="D230" s="192" t="s">
        <v>187</v>
      </c>
      <c r="E230" s="193" t="s">
        <v>2252</v>
      </c>
      <c r="F230" s="194" t="s">
        <v>2253</v>
      </c>
      <c r="G230" s="195" t="s">
        <v>239</v>
      </c>
      <c r="H230" s="196">
        <v>2</v>
      </c>
      <c r="I230" s="197"/>
      <c r="J230" s="198">
        <f>ROUND(I230*H230,2)</f>
        <v>0</v>
      </c>
      <c r="K230" s="194" t="s">
        <v>649</v>
      </c>
      <c r="L230" s="39"/>
      <c r="M230" s="199" t="s">
        <v>1</v>
      </c>
      <c r="N230" s="200" t="s">
        <v>40</v>
      </c>
      <c r="O230" s="71"/>
      <c r="P230" s="201">
        <f>O230*H230</f>
        <v>0</v>
      </c>
      <c r="Q230" s="201">
        <v>7.3999999999999999E-4</v>
      </c>
      <c r="R230" s="201">
        <f>Q230*H230</f>
        <v>1.48E-3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382</v>
      </c>
      <c r="AT230" s="203" t="s">
        <v>187</v>
      </c>
      <c r="AU230" s="203" t="s">
        <v>82</v>
      </c>
      <c r="AY230" s="17" t="s">
        <v>184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382</v>
      </c>
      <c r="BM230" s="203" t="s">
        <v>836</v>
      </c>
    </row>
    <row r="231" spans="1:65" s="13" customFormat="1" ht="22.5">
      <c r="B231" s="205"/>
      <c r="C231" s="206"/>
      <c r="D231" s="207" t="s">
        <v>193</v>
      </c>
      <c r="E231" s="208" t="s">
        <v>1</v>
      </c>
      <c r="F231" s="209" t="s">
        <v>2254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193</v>
      </c>
      <c r="AU231" s="215" t="s">
        <v>82</v>
      </c>
      <c r="AV231" s="13" t="s">
        <v>82</v>
      </c>
      <c r="AW231" s="13" t="s">
        <v>31</v>
      </c>
      <c r="AX231" s="13" t="s">
        <v>75</v>
      </c>
      <c r="AY231" s="215" t="s">
        <v>184</v>
      </c>
    </row>
    <row r="232" spans="1:65" s="14" customFormat="1" ht="11.25">
      <c r="B232" s="216"/>
      <c r="C232" s="217"/>
      <c r="D232" s="207" t="s">
        <v>193</v>
      </c>
      <c r="E232" s="218" t="s">
        <v>1</v>
      </c>
      <c r="F232" s="219" t="s">
        <v>2234</v>
      </c>
      <c r="G232" s="217"/>
      <c r="H232" s="220">
        <v>2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193</v>
      </c>
      <c r="AU232" s="226" t="s">
        <v>82</v>
      </c>
      <c r="AV232" s="14" t="s">
        <v>84</v>
      </c>
      <c r="AW232" s="14" t="s">
        <v>31</v>
      </c>
      <c r="AX232" s="14" t="s">
        <v>75</v>
      </c>
      <c r="AY232" s="226" t="s">
        <v>184</v>
      </c>
    </row>
    <row r="233" spans="1:65" s="15" customFormat="1" ht="11.25">
      <c r="B233" s="241"/>
      <c r="C233" s="242"/>
      <c r="D233" s="207" t="s">
        <v>193</v>
      </c>
      <c r="E233" s="243" t="s">
        <v>1</v>
      </c>
      <c r="F233" s="244" t="s">
        <v>2077</v>
      </c>
      <c r="G233" s="242"/>
      <c r="H233" s="245">
        <v>2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193</v>
      </c>
      <c r="AU233" s="251" t="s">
        <v>82</v>
      </c>
      <c r="AV233" s="15" t="s">
        <v>191</v>
      </c>
      <c r="AW233" s="15" t="s">
        <v>31</v>
      </c>
      <c r="AX233" s="15" t="s">
        <v>82</v>
      </c>
      <c r="AY233" s="251" t="s">
        <v>184</v>
      </c>
    </row>
    <row r="234" spans="1:65" s="2" customFormat="1" ht="16.5" customHeight="1">
      <c r="A234" s="34"/>
      <c r="B234" s="35"/>
      <c r="C234" s="192" t="s">
        <v>597</v>
      </c>
      <c r="D234" s="192" t="s">
        <v>187</v>
      </c>
      <c r="E234" s="193" t="s">
        <v>2255</v>
      </c>
      <c r="F234" s="194" t="s">
        <v>2256</v>
      </c>
      <c r="G234" s="195" t="s">
        <v>239</v>
      </c>
      <c r="H234" s="196">
        <v>8</v>
      </c>
      <c r="I234" s="197"/>
      <c r="J234" s="198">
        <f>ROUND(I234*H234,2)</f>
        <v>0</v>
      </c>
      <c r="K234" s="194" t="s">
        <v>649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2.7E-4</v>
      </c>
      <c r="R234" s="201">
        <f>Q234*H234</f>
        <v>2.16E-3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382</v>
      </c>
      <c r="AT234" s="203" t="s">
        <v>187</v>
      </c>
      <c r="AU234" s="203" t="s">
        <v>82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382</v>
      </c>
      <c r="BM234" s="203" t="s">
        <v>846</v>
      </c>
    </row>
    <row r="235" spans="1:65" s="13" customFormat="1" ht="22.5">
      <c r="B235" s="205"/>
      <c r="C235" s="206"/>
      <c r="D235" s="207" t="s">
        <v>193</v>
      </c>
      <c r="E235" s="208" t="s">
        <v>1</v>
      </c>
      <c r="F235" s="209" t="s">
        <v>2257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193</v>
      </c>
      <c r="AU235" s="215" t="s">
        <v>82</v>
      </c>
      <c r="AV235" s="13" t="s">
        <v>82</v>
      </c>
      <c r="AW235" s="13" t="s">
        <v>31</v>
      </c>
      <c r="AX235" s="13" t="s">
        <v>75</v>
      </c>
      <c r="AY235" s="215" t="s">
        <v>184</v>
      </c>
    </row>
    <row r="236" spans="1:65" s="14" customFormat="1" ht="11.25">
      <c r="B236" s="216"/>
      <c r="C236" s="217"/>
      <c r="D236" s="207" t="s">
        <v>193</v>
      </c>
      <c r="E236" s="218" t="s">
        <v>1</v>
      </c>
      <c r="F236" s="219" t="s">
        <v>2258</v>
      </c>
      <c r="G236" s="217"/>
      <c r="H236" s="220">
        <v>8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193</v>
      </c>
      <c r="AU236" s="226" t="s">
        <v>82</v>
      </c>
      <c r="AV236" s="14" t="s">
        <v>84</v>
      </c>
      <c r="AW236" s="14" t="s">
        <v>31</v>
      </c>
      <c r="AX236" s="14" t="s">
        <v>75</v>
      </c>
      <c r="AY236" s="226" t="s">
        <v>184</v>
      </c>
    </row>
    <row r="237" spans="1:65" s="15" customFormat="1" ht="11.25">
      <c r="B237" s="241"/>
      <c r="C237" s="242"/>
      <c r="D237" s="207" t="s">
        <v>193</v>
      </c>
      <c r="E237" s="243" t="s">
        <v>1</v>
      </c>
      <c r="F237" s="244" t="s">
        <v>2077</v>
      </c>
      <c r="G237" s="242"/>
      <c r="H237" s="245">
        <v>8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193</v>
      </c>
      <c r="AU237" s="251" t="s">
        <v>82</v>
      </c>
      <c r="AV237" s="15" t="s">
        <v>191</v>
      </c>
      <c r="AW237" s="15" t="s">
        <v>31</v>
      </c>
      <c r="AX237" s="15" t="s">
        <v>82</v>
      </c>
      <c r="AY237" s="251" t="s">
        <v>184</v>
      </c>
    </row>
    <row r="238" spans="1:65" s="2" customFormat="1" ht="24">
      <c r="A238" s="34"/>
      <c r="B238" s="35"/>
      <c r="C238" s="192" t="s">
        <v>626</v>
      </c>
      <c r="D238" s="192" t="s">
        <v>187</v>
      </c>
      <c r="E238" s="193" t="s">
        <v>2259</v>
      </c>
      <c r="F238" s="194" t="s">
        <v>2260</v>
      </c>
      <c r="G238" s="195" t="s">
        <v>239</v>
      </c>
      <c r="H238" s="196">
        <v>8</v>
      </c>
      <c r="I238" s="197"/>
      <c r="J238" s="198">
        <f>ROUND(I238*H238,2)</f>
        <v>0</v>
      </c>
      <c r="K238" s="194" t="s">
        <v>649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5.0000000000000001E-4</v>
      </c>
      <c r="R238" s="201">
        <f>Q238*H238</f>
        <v>4.0000000000000001E-3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382</v>
      </c>
      <c r="AT238" s="203" t="s">
        <v>187</v>
      </c>
      <c r="AU238" s="203" t="s">
        <v>82</v>
      </c>
      <c r="AY238" s="17" t="s">
        <v>184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382</v>
      </c>
      <c r="BM238" s="203" t="s">
        <v>855</v>
      </c>
    </row>
    <row r="239" spans="1:65" s="13" customFormat="1" ht="22.5">
      <c r="B239" s="205"/>
      <c r="C239" s="206"/>
      <c r="D239" s="207" t="s">
        <v>193</v>
      </c>
      <c r="E239" s="208" t="s">
        <v>1</v>
      </c>
      <c r="F239" s="209" t="s">
        <v>2261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193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184</v>
      </c>
    </row>
    <row r="240" spans="1:65" s="14" customFormat="1" ht="11.25">
      <c r="B240" s="216"/>
      <c r="C240" s="217"/>
      <c r="D240" s="207" t="s">
        <v>193</v>
      </c>
      <c r="E240" s="218" t="s">
        <v>1</v>
      </c>
      <c r="F240" s="219" t="s">
        <v>2258</v>
      </c>
      <c r="G240" s="217"/>
      <c r="H240" s="220">
        <v>8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193</v>
      </c>
      <c r="AU240" s="226" t="s">
        <v>82</v>
      </c>
      <c r="AV240" s="14" t="s">
        <v>84</v>
      </c>
      <c r="AW240" s="14" t="s">
        <v>31</v>
      </c>
      <c r="AX240" s="14" t="s">
        <v>75</v>
      </c>
      <c r="AY240" s="226" t="s">
        <v>184</v>
      </c>
    </row>
    <row r="241" spans="1:65" s="15" customFormat="1" ht="11.25">
      <c r="B241" s="241"/>
      <c r="C241" s="242"/>
      <c r="D241" s="207" t="s">
        <v>193</v>
      </c>
      <c r="E241" s="243" t="s">
        <v>1</v>
      </c>
      <c r="F241" s="244" t="s">
        <v>2077</v>
      </c>
      <c r="G241" s="242"/>
      <c r="H241" s="245">
        <v>8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193</v>
      </c>
      <c r="AU241" s="251" t="s">
        <v>82</v>
      </c>
      <c r="AV241" s="15" t="s">
        <v>191</v>
      </c>
      <c r="AW241" s="15" t="s">
        <v>31</v>
      </c>
      <c r="AX241" s="15" t="s">
        <v>82</v>
      </c>
      <c r="AY241" s="251" t="s">
        <v>184</v>
      </c>
    </row>
    <row r="242" spans="1:65" s="2" customFormat="1" ht="48">
      <c r="A242" s="34"/>
      <c r="B242" s="35"/>
      <c r="C242" s="192" t="s">
        <v>631</v>
      </c>
      <c r="D242" s="192" t="s">
        <v>187</v>
      </c>
      <c r="E242" s="193" t="s">
        <v>2262</v>
      </c>
      <c r="F242" s="194" t="s">
        <v>2263</v>
      </c>
      <c r="G242" s="195" t="s">
        <v>239</v>
      </c>
      <c r="H242" s="196">
        <v>1</v>
      </c>
      <c r="I242" s="197"/>
      <c r="J242" s="198">
        <f>ROUND(I242*H242,2)</f>
        <v>0</v>
      </c>
      <c r="K242" s="194" t="s">
        <v>649</v>
      </c>
      <c r="L242" s="39"/>
      <c r="M242" s="199" t="s">
        <v>1</v>
      </c>
      <c r="N242" s="200" t="s">
        <v>40</v>
      </c>
      <c r="O242" s="71"/>
      <c r="P242" s="201">
        <f>O242*H242</f>
        <v>0</v>
      </c>
      <c r="Q242" s="201">
        <v>6.9999999999999999E-4</v>
      </c>
      <c r="R242" s="201">
        <f>Q242*H242</f>
        <v>6.9999999999999999E-4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382</v>
      </c>
      <c r="AT242" s="203" t="s">
        <v>187</v>
      </c>
      <c r="AU242" s="203" t="s">
        <v>82</v>
      </c>
      <c r="AY242" s="17" t="s">
        <v>184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382</v>
      </c>
      <c r="BM242" s="203" t="s">
        <v>864</v>
      </c>
    </row>
    <row r="243" spans="1:65" s="13" customFormat="1" ht="22.5">
      <c r="B243" s="205"/>
      <c r="C243" s="206"/>
      <c r="D243" s="207" t="s">
        <v>193</v>
      </c>
      <c r="E243" s="208" t="s">
        <v>1</v>
      </c>
      <c r="F243" s="209" t="s">
        <v>2264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193</v>
      </c>
      <c r="AU243" s="215" t="s">
        <v>82</v>
      </c>
      <c r="AV243" s="13" t="s">
        <v>82</v>
      </c>
      <c r="AW243" s="13" t="s">
        <v>31</v>
      </c>
      <c r="AX243" s="13" t="s">
        <v>75</v>
      </c>
      <c r="AY243" s="215" t="s">
        <v>184</v>
      </c>
    </row>
    <row r="244" spans="1:65" s="14" customFormat="1" ht="11.25">
      <c r="B244" s="216"/>
      <c r="C244" s="217"/>
      <c r="D244" s="207" t="s">
        <v>193</v>
      </c>
      <c r="E244" s="218" t="s">
        <v>1</v>
      </c>
      <c r="F244" s="219" t="s">
        <v>2193</v>
      </c>
      <c r="G244" s="217"/>
      <c r="H244" s="220">
        <v>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193</v>
      </c>
      <c r="AU244" s="226" t="s">
        <v>82</v>
      </c>
      <c r="AV244" s="14" t="s">
        <v>84</v>
      </c>
      <c r="AW244" s="14" t="s">
        <v>31</v>
      </c>
      <c r="AX244" s="14" t="s">
        <v>75</v>
      </c>
      <c r="AY244" s="226" t="s">
        <v>184</v>
      </c>
    </row>
    <row r="245" spans="1:65" s="15" customFormat="1" ht="11.25">
      <c r="B245" s="241"/>
      <c r="C245" s="242"/>
      <c r="D245" s="207" t="s">
        <v>193</v>
      </c>
      <c r="E245" s="243" t="s">
        <v>1</v>
      </c>
      <c r="F245" s="244" t="s">
        <v>2077</v>
      </c>
      <c r="G245" s="242"/>
      <c r="H245" s="245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193</v>
      </c>
      <c r="AU245" s="251" t="s">
        <v>82</v>
      </c>
      <c r="AV245" s="15" t="s">
        <v>191</v>
      </c>
      <c r="AW245" s="15" t="s">
        <v>31</v>
      </c>
      <c r="AX245" s="15" t="s">
        <v>82</v>
      </c>
      <c r="AY245" s="251" t="s">
        <v>184</v>
      </c>
    </row>
    <row r="246" spans="1:65" s="2" customFormat="1" ht="48">
      <c r="A246" s="34"/>
      <c r="B246" s="35"/>
      <c r="C246" s="192" t="s">
        <v>640</v>
      </c>
      <c r="D246" s="192" t="s">
        <v>187</v>
      </c>
      <c r="E246" s="193" t="s">
        <v>2265</v>
      </c>
      <c r="F246" s="194" t="s">
        <v>2266</v>
      </c>
      <c r="G246" s="195" t="s">
        <v>239</v>
      </c>
      <c r="H246" s="196">
        <v>2</v>
      </c>
      <c r="I246" s="197"/>
      <c r="J246" s="198">
        <f>ROUND(I246*H246,2)</f>
        <v>0</v>
      </c>
      <c r="K246" s="194" t="s">
        <v>649</v>
      </c>
      <c r="L246" s="39"/>
      <c r="M246" s="199" t="s">
        <v>1</v>
      </c>
      <c r="N246" s="200" t="s">
        <v>40</v>
      </c>
      <c r="O246" s="71"/>
      <c r="P246" s="201">
        <f>O246*H246</f>
        <v>0</v>
      </c>
      <c r="Q246" s="201">
        <v>7.3999999999999999E-4</v>
      </c>
      <c r="R246" s="201">
        <f>Q246*H246</f>
        <v>1.48E-3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382</v>
      </c>
      <c r="AT246" s="203" t="s">
        <v>187</v>
      </c>
      <c r="AU246" s="203" t="s">
        <v>82</v>
      </c>
      <c r="AY246" s="17" t="s">
        <v>184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82</v>
      </c>
      <c r="BK246" s="204">
        <f>ROUND(I246*H246,2)</f>
        <v>0</v>
      </c>
      <c r="BL246" s="17" t="s">
        <v>382</v>
      </c>
      <c r="BM246" s="203" t="s">
        <v>814</v>
      </c>
    </row>
    <row r="247" spans="1:65" s="13" customFormat="1" ht="22.5">
      <c r="B247" s="205"/>
      <c r="C247" s="206"/>
      <c r="D247" s="207" t="s">
        <v>193</v>
      </c>
      <c r="E247" s="208" t="s">
        <v>1</v>
      </c>
      <c r="F247" s="209" t="s">
        <v>2264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193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184</v>
      </c>
    </row>
    <row r="248" spans="1:65" s="14" customFormat="1" ht="11.25">
      <c r="B248" s="216"/>
      <c r="C248" s="217"/>
      <c r="D248" s="207" t="s">
        <v>193</v>
      </c>
      <c r="E248" s="218" t="s">
        <v>1</v>
      </c>
      <c r="F248" s="219" t="s">
        <v>2234</v>
      </c>
      <c r="G248" s="217"/>
      <c r="H248" s="220">
        <v>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193</v>
      </c>
      <c r="AU248" s="226" t="s">
        <v>82</v>
      </c>
      <c r="AV248" s="14" t="s">
        <v>84</v>
      </c>
      <c r="AW248" s="14" t="s">
        <v>31</v>
      </c>
      <c r="AX248" s="14" t="s">
        <v>75</v>
      </c>
      <c r="AY248" s="226" t="s">
        <v>184</v>
      </c>
    </row>
    <row r="249" spans="1:65" s="15" customFormat="1" ht="11.25">
      <c r="B249" s="241"/>
      <c r="C249" s="242"/>
      <c r="D249" s="207" t="s">
        <v>193</v>
      </c>
      <c r="E249" s="243" t="s">
        <v>1</v>
      </c>
      <c r="F249" s="244" t="s">
        <v>2077</v>
      </c>
      <c r="G249" s="242"/>
      <c r="H249" s="245">
        <v>2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193</v>
      </c>
      <c r="AU249" s="251" t="s">
        <v>82</v>
      </c>
      <c r="AV249" s="15" t="s">
        <v>191</v>
      </c>
      <c r="AW249" s="15" t="s">
        <v>31</v>
      </c>
      <c r="AX249" s="15" t="s">
        <v>82</v>
      </c>
      <c r="AY249" s="251" t="s">
        <v>184</v>
      </c>
    </row>
    <row r="250" spans="1:65" s="12" customFormat="1" ht="22.9" customHeight="1">
      <c r="B250" s="176"/>
      <c r="C250" s="177"/>
      <c r="D250" s="178" t="s">
        <v>74</v>
      </c>
      <c r="E250" s="190" t="s">
        <v>2267</v>
      </c>
      <c r="F250" s="190" t="s">
        <v>2268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SUM(P251:P314)</f>
        <v>0</v>
      </c>
      <c r="Q250" s="184"/>
      <c r="R250" s="185">
        <f>SUM(R251:R314)</f>
        <v>1.1280000000000002E-2</v>
      </c>
      <c r="S250" s="184"/>
      <c r="T250" s="186">
        <f>SUM(T251:T314)</f>
        <v>0</v>
      </c>
      <c r="AR250" s="187" t="s">
        <v>82</v>
      </c>
      <c r="AT250" s="188" t="s">
        <v>74</v>
      </c>
      <c r="AU250" s="188" t="s">
        <v>82</v>
      </c>
      <c r="AY250" s="187" t="s">
        <v>184</v>
      </c>
      <c r="BK250" s="189">
        <f>SUM(BK251:BK314)</f>
        <v>0</v>
      </c>
    </row>
    <row r="251" spans="1:65" s="2" customFormat="1" ht="16.5" customHeight="1">
      <c r="A251" s="34"/>
      <c r="B251" s="35"/>
      <c r="C251" s="192" t="s">
        <v>646</v>
      </c>
      <c r="D251" s="192" t="s">
        <v>187</v>
      </c>
      <c r="E251" s="193" t="s">
        <v>2269</v>
      </c>
      <c r="F251" s="194" t="s">
        <v>2270</v>
      </c>
      <c r="G251" s="195" t="s">
        <v>239</v>
      </c>
      <c r="H251" s="196">
        <v>4</v>
      </c>
      <c r="I251" s="197"/>
      <c r="J251" s="198">
        <f>ROUND(I251*H251,2)</f>
        <v>0</v>
      </c>
      <c r="K251" s="194" t="s">
        <v>649</v>
      </c>
      <c r="L251" s="39"/>
      <c r="M251" s="199" t="s">
        <v>1</v>
      </c>
      <c r="N251" s="200" t="s">
        <v>40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191</v>
      </c>
      <c r="AT251" s="203" t="s">
        <v>187</v>
      </c>
      <c r="AU251" s="203" t="s">
        <v>84</v>
      </c>
      <c r="AY251" s="17" t="s">
        <v>184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82</v>
      </c>
      <c r="BK251" s="204">
        <f>ROUND(I251*H251,2)</f>
        <v>0</v>
      </c>
      <c r="BL251" s="17" t="s">
        <v>191</v>
      </c>
      <c r="BM251" s="203" t="s">
        <v>881</v>
      </c>
    </row>
    <row r="252" spans="1:65" s="13" customFormat="1" ht="11.25">
      <c r="B252" s="205"/>
      <c r="C252" s="206"/>
      <c r="D252" s="207" t="s">
        <v>193</v>
      </c>
      <c r="E252" s="208" t="s">
        <v>1</v>
      </c>
      <c r="F252" s="209" t="s">
        <v>2271</v>
      </c>
      <c r="G252" s="206"/>
      <c r="H252" s="208" t="s">
        <v>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193</v>
      </c>
      <c r="AU252" s="215" t="s">
        <v>84</v>
      </c>
      <c r="AV252" s="13" t="s">
        <v>82</v>
      </c>
      <c r="AW252" s="13" t="s">
        <v>31</v>
      </c>
      <c r="AX252" s="13" t="s">
        <v>75</v>
      </c>
      <c r="AY252" s="215" t="s">
        <v>184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2272</v>
      </c>
      <c r="G253" s="217"/>
      <c r="H253" s="220">
        <v>4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84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5" customFormat="1" ht="11.25">
      <c r="B254" s="241"/>
      <c r="C254" s="242"/>
      <c r="D254" s="207" t="s">
        <v>193</v>
      </c>
      <c r="E254" s="243" t="s">
        <v>1</v>
      </c>
      <c r="F254" s="244" t="s">
        <v>2077</v>
      </c>
      <c r="G254" s="242"/>
      <c r="H254" s="245">
        <v>4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193</v>
      </c>
      <c r="AU254" s="251" t="s">
        <v>84</v>
      </c>
      <c r="AV254" s="15" t="s">
        <v>191</v>
      </c>
      <c r="AW254" s="15" t="s">
        <v>31</v>
      </c>
      <c r="AX254" s="15" t="s">
        <v>82</v>
      </c>
      <c r="AY254" s="251" t="s">
        <v>184</v>
      </c>
    </row>
    <row r="255" spans="1:65" s="2" customFormat="1" ht="55.5" customHeight="1">
      <c r="A255" s="34"/>
      <c r="B255" s="35"/>
      <c r="C255" s="192" t="s">
        <v>715</v>
      </c>
      <c r="D255" s="192" t="s">
        <v>187</v>
      </c>
      <c r="E255" s="193" t="s">
        <v>2273</v>
      </c>
      <c r="F255" s="194" t="s">
        <v>2274</v>
      </c>
      <c r="G255" s="195" t="s">
        <v>239</v>
      </c>
      <c r="H255" s="196">
        <v>1</v>
      </c>
      <c r="I255" s="197"/>
      <c r="J255" s="198">
        <f>ROUND(I255*H255,2)</f>
        <v>0</v>
      </c>
      <c r="K255" s="194" t="s">
        <v>649</v>
      </c>
      <c r="L255" s="39"/>
      <c r="M255" s="199" t="s">
        <v>1</v>
      </c>
      <c r="N255" s="200" t="s">
        <v>40</v>
      </c>
      <c r="O255" s="71"/>
      <c r="P255" s="201">
        <f>O255*H255</f>
        <v>0</v>
      </c>
      <c r="Q255" s="201">
        <v>5.2700000000000004E-3</v>
      </c>
      <c r="R255" s="201">
        <f>Q255*H255</f>
        <v>5.2700000000000004E-3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191</v>
      </c>
      <c r="AT255" s="203" t="s">
        <v>187</v>
      </c>
      <c r="AU255" s="203" t="s">
        <v>84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191</v>
      </c>
      <c r="BM255" s="203" t="s">
        <v>888</v>
      </c>
    </row>
    <row r="256" spans="1:65" s="13" customFormat="1" ht="22.5">
      <c r="B256" s="205"/>
      <c r="C256" s="206"/>
      <c r="D256" s="207" t="s">
        <v>193</v>
      </c>
      <c r="E256" s="208" t="s">
        <v>1</v>
      </c>
      <c r="F256" s="209" t="s">
        <v>2275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193</v>
      </c>
      <c r="AU256" s="215" t="s">
        <v>84</v>
      </c>
      <c r="AV256" s="13" t="s">
        <v>82</v>
      </c>
      <c r="AW256" s="13" t="s">
        <v>31</v>
      </c>
      <c r="AX256" s="13" t="s">
        <v>75</v>
      </c>
      <c r="AY256" s="215" t="s">
        <v>184</v>
      </c>
    </row>
    <row r="257" spans="1:65" s="13" customFormat="1" ht="22.5">
      <c r="B257" s="205"/>
      <c r="C257" s="206"/>
      <c r="D257" s="207" t="s">
        <v>193</v>
      </c>
      <c r="E257" s="208" t="s">
        <v>1</v>
      </c>
      <c r="F257" s="209" t="s">
        <v>2276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193</v>
      </c>
      <c r="AU257" s="215" t="s">
        <v>84</v>
      </c>
      <c r="AV257" s="13" t="s">
        <v>82</v>
      </c>
      <c r="AW257" s="13" t="s">
        <v>31</v>
      </c>
      <c r="AX257" s="13" t="s">
        <v>75</v>
      </c>
      <c r="AY257" s="215" t="s">
        <v>184</v>
      </c>
    </row>
    <row r="258" spans="1:65" s="13" customFormat="1" ht="22.5">
      <c r="B258" s="205"/>
      <c r="C258" s="206"/>
      <c r="D258" s="207" t="s">
        <v>193</v>
      </c>
      <c r="E258" s="208" t="s">
        <v>1</v>
      </c>
      <c r="F258" s="209" t="s">
        <v>2277</v>
      </c>
      <c r="G258" s="206"/>
      <c r="H258" s="208" t="s">
        <v>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193</v>
      </c>
      <c r="AU258" s="215" t="s">
        <v>84</v>
      </c>
      <c r="AV258" s="13" t="s">
        <v>82</v>
      </c>
      <c r="AW258" s="13" t="s">
        <v>31</v>
      </c>
      <c r="AX258" s="13" t="s">
        <v>75</v>
      </c>
      <c r="AY258" s="215" t="s">
        <v>184</v>
      </c>
    </row>
    <row r="259" spans="1:65" s="13" customFormat="1" ht="11.25">
      <c r="B259" s="205"/>
      <c r="C259" s="206"/>
      <c r="D259" s="207" t="s">
        <v>193</v>
      </c>
      <c r="E259" s="208" t="s">
        <v>1</v>
      </c>
      <c r="F259" s="209" t="s">
        <v>2271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193</v>
      </c>
      <c r="AU259" s="215" t="s">
        <v>84</v>
      </c>
      <c r="AV259" s="13" t="s">
        <v>82</v>
      </c>
      <c r="AW259" s="13" t="s">
        <v>31</v>
      </c>
      <c r="AX259" s="13" t="s">
        <v>75</v>
      </c>
      <c r="AY259" s="215" t="s">
        <v>184</v>
      </c>
    </row>
    <row r="260" spans="1:65" s="14" customFormat="1" ht="11.25">
      <c r="B260" s="216"/>
      <c r="C260" s="217"/>
      <c r="D260" s="207" t="s">
        <v>193</v>
      </c>
      <c r="E260" s="218" t="s">
        <v>1</v>
      </c>
      <c r="F260" s="219" t="s">
        <v>2193</v>
      </c>
      <c r="G260" s="217"/>
      <c r="H260" s="220">
        <v>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193</v>
      </c>
      <c r="AU260" s="226" t="s">
        <v>84</v>
      </c>
      <c r="AV260" s="14" t="s">
        <v>84</v>
      </c>
      <c r="AW260" s="14" t="s">
        <v>31</v>
      </c>
      <c r="AX260" s="14" t="s">
        <v>75</v>
      </c>
      <c r="AY260" s="226" t="s">
        <v>184</v>
      </c>
    </row>
    <row r="261" spans="1:65" s="15" customFormat="1" ht="11.25">
      <c r="B261" s="241"/>
      <c r="C261" s="242"/>
      <c r="D261" s="207" t="s">
        <v>193</v>
      </c>
      <c r="E261" s="243" t="s">
        <v>1</v>
      </c>
      <c r="F261" s="244" t="s">
        <v>2077</v>
      </c>
      <c r="G261" s="242"/>
      <c r="H261" s="245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193</v>
      </c>
      <c r="AU261" s="251" t="s">
        <v>84</v>
      </c>
      <c r="AV261" s="15" t="s">
        <v>191</v>
      </c>
      <c r="AW261" s="15" t="s">
        <v>31</v>
      </c>
      <c r="AX261" s="15" t="s">
        <v>82</v>
      </c>
      <c r="AY261" s="251" t="s">
        <v>184</v>
      </c>
    </row>
    <row r="262" spans="1:65" s="2" customFormat="1" ht="16.5" customHeight="1">
      <c r="A262" s="34"/>
      <c r="B262" s="35"/>
      <c r="C262" s="192" t="s">
        <v>721</v>
      </c>
      <c r="D262" s="192" t="s">
        <v>187</v>
      </c>
      <c r="E262" s="193" t="s">
        <v>2278</v>
      </c>
      <c r="F262" s="194" t="s">
        <v>2279</v>
      </c>
      <c r="G262" s="195" t="s">
        <v>239</v>
      </c>
      <c r="H262" s="196">
        <v>3</v>
      </c>
      <c r="I262" s="197"/>
      <c r="J262" s="198">
        <f>ROUND(I262*H262,2)</f>
        <v>0</v>
      </c>
      <c r="K262" s="194" t="s">
        <v>649</v>
      </c>
      <c r="L262" s="39"/>
      <c r="M262" s="199" t="s">
        <v>1</v>
      </c>
      <c r="N262" s="200" t="s">
        <v>40</v>
      </c>
      <c r="O262" s="71"/>
      <c r="P262" s="201">
        <f>O262*H262</f>
        <v>0</v>
      </c>
      <c r="Q262" s="201">
        <v>4.0000000000000002E-4</v>
      </c>
      <c r="R262" s="201">
        <f>Q262*H262</f>
        <v>1.2000000000000001E-3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191</v>
      </c>
      <c r="AT262" s="203" t="s">
        <v>187</v>
      </c>
      <c r="AU262" s="203" t="s">
        <v>84</v>
      </c>
      <c r="AY262" s="17" t="s">
        <v>184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82</v>
      </c>
      <c r="BK262" s="204">
        <f>ROUND(I262*H262,2)</f>
        <v>0</v>
      </c>
      <c r="BL262" s="17" t="s">
        <v>191</v>
      </c>
      <c r="BM262" s="203" t="s">
        <v>895</v>
      </c>
    </row>
    <row r="263" spans="1:65" s="13" customFormat="1" ht="11.25">
      <c r="B263" s="205"/>
      <c r="C263" s="206"/>
      <c r="D263" s="207" t="s">
        <v>193</v>
      </c>
      <c r="E263" s="208" t="s">
        <v>1</v>
      </c>
      <c r="F263" s="209" t="s">
        <v>2280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193</v>
      </c>
      <c r="AU263" s="215" t="s">
        <v>84</v>
      </c>
      <c r="AV263" s="13" t="s">
        <v>82</v>
      </c>
      <c r="AW263" s="13" t="s">
        <v>31</v>
      </c>
      <c r="AX263" s="13" t="s">
        <v>75</v>
      </c>
      <c r="AY263" s="215" t="s">
        <v>184</v>
      </c>
    </row>
    <row r="264" spans="1:65" s="14" customFormat="1" ht="11.25">
      <c r="B264" s="216"/>
      <c r="C264" s="217"/>
      <c r="D264" s="207" t="s">
        <v>193</v>
      </c>
      <c r="E264" s="218" t="s">
        <v>1</v>
      </c>
      <c r="F264" s="219" t="s">
        <v>2196</v>
      </c>
      <c r="G264" s="217"/>
      <c r="H264" s="220">
        <v>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193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184</v>
      </c>
    </row>
    <row r="265" spans="1:65" s="15" customFormat="1" ht="11.25">
      <c r="B265" s="241"/>
      <c r="C265" s="242"/>
      <c r="D265" s="207" t="s">
        <v>193</v>
      </c>
      <c r="E265" s="243" t="s">
        <v>1</v>
      </c>
      <c r="F265" s="244" t="s">
        <v>2077</v>
      </c>
      <c r="G265" s="242"/>
      <c r="H265" s="245">
        <v>3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193</v>
      </c>
      <c r="AU265" s="251" t="s">
        <v>84</v>
      </c>
      <c r="AV265" s="15" t="s">
        <v>191</v>
      </c>
      <c r="AW265" s="15" t="s">
        <v>31</v>
      </c>
      <c r="AX265" s="15" t="s">
        <v>82</v>
      </c>
      <c r="AY265" s="251" t="s">
        <v>184</v>
      </c>
    </row>
    <row r="266" spans="1:65" s="2" customFormat="1" ht="60">
      <c r="A266" s="34"/>
      <c r="B266" s="35"/>
      <c r="C266" s="192" t="s">
        <v>731</v>
      </c>
      <c r="D266" s="192" t="s">
        <v>187</v>
      </c>
      <c r="E266" s="193" t="s">
        <v>2281</v>
      </c>
      <c r="F266" s="194" t="s">
        <v>2282</v>
      </c>
      <c r="G266" s="195" t="s">
        <v>239</v>
      </c>
      <c r="H266" s="196">
        <v>1</v>
      </c>
      <c r="I266" s="197"/>
      <c r="J266" s="198">
        <f>ROUND(I266*H266,2)</f>
        <v>0</v>
      </c>
      <c r="K266" s="194" t="s">
        <v>649</v>
      </c>
      <c r="L266" s="39"/>
      <c r="M266" s="199" t="s">
        <v>1</v>
      </c>
      <c r="N266" s="200" t="s">
        <v>40</v>
      </c>
      <c r="O266" s="71"/>
      <c r="P266" s="201">
        <f>O266*H266</f>
        <v>0</v>
      </c>
      <c r="Q266" s="201">
        <v>4.0000000000000002E-4</v>
      </c>
      <c r="R266" s="201">
        <f>Q266*H266</f>
        <v>4.0000000000000002E-4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191</v>
      </c>
      <c r="AT266" s="203" t="s">
        <v>187</v>
      </c>
      <c r="AU266" s="203" t="s">
        <v>84</v>
      </c>
      <c r="AY266" s="17" t="s">
        <v>184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191</v>
      </c>
      <c r="BM266" s="203" t="s">
        <v>903</v>
      </c>
    </row>
    <row r="267" spans="1:65" s="13" customFormat="1" ht="11.25">
      <c r="B267" s="205"/>
      <c r="C267" s="206"/>
      <c r="D267" s="207" t="s">
        <v>193</v>
      </c>
      <c r="E267" s="208" t="s">
        <v>1</v>
      </c>
      <c r="F267" s="209" t="s">
        <v>2271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193</v>
      </c>
      <c r="AU267" s="215" t="s">
        <v>84</v>
      </c>
      <c r="AV267" s="13" t="s">
        <v>82</v>
      </c>
      <c r="AW267" s="13" t="s">
        <v>31</v>
      </c>
      <c r="AX267" s="13" t="s">
        <v>75</v>
      </c>
      <c r="AY267" s="215" t="s">
        <v>184</v>
      </c>
    </row>
    <row r="268" spans="1:65" s="14" customFormat="1" ht="11.25">
      <c r="B268" s="216"/>
      <c r="C268" s="217"/>
      <c r="D268" s="207" t="s">
        <v>193</v>
      </c>
      <c r="E268" s="218" t="s">
        <v>1</v>
      </c>
      <c r="F268" s="219" t="s">
        <v>2193</v>
      </c>
      <c r="G268" s="217"/>
      <c r="H268" s="220">
        <v>1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184</v>
      </c>
    </row>
    <row r="269" spans="1:65" s="15" customFormat="1" ht="11.25">
      <c r="B269" s="241"/>
      <c r="C269" s="242"/>
      <c r="D269" s="207" t="s">
        <v>193</v>
      </c>
      <c r="E269" s="243" t="s">
        <v>1</v>
      </c>
      <c r="F269" s="244" t="s">
        <v>2077</v>
      </c>
      <c r="G269" s="242"/>
      <c r="H269" s="245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193</v>
      </c>
      <c r="AU269" s="251" t="s">
        <v>84</v>
      </c>
      <c r="AV269" s="15" t="s">
        <v>191</v>
      </c>
      <c r="AW269" s="15" t="s">
        <v>31</v>
      </c>
      <c r="AX269" s="15" t="s">
        <v>82</v>
      </c>
      <c r="AY269" s="251" t="s">
        <v>184</v>
      </c>
    </row>
    <row r="270" spans="1:65" s="2" customFormat="1" ht="36">
      <c r="A270" s="34"/>
      <c r="B270" s="35"/>
      <c r="C270" s="192" t="s">
        <v>747</v>
      </c>
      <c r="D270" s="192" t="s">
        <v>187</v>
      </c>
      <c r="E270" s="193" t="s">
        <v>2283</v>
      </c>
      <c r="F270" s="194" t="s">
        <v>2284</v>
      </c>
      <c r="G270" s="195" t="s">
        <v>239</v>
      </c>
      <c r="H270" s="196">
        <v>1</v>
      </c>
      <c r="I270" s="197"/>
      <c r="J270" s="198">
        <f>ROUND(I270*H270,2)</f>
        <v>0</v>
      </c>
      <c r="K270" s="194" t="s">
        <v>649</v>
      </c>
      <c r="L270" s="39"/>
      <c r="M270" s="199" t="s">
        <v>1</v>
      </c>
      <c r="N270" s="200" t="s">
        <v>40</v>
      </c>
      <c r="O270" s="71"/>
      <c r="P270" s="201">
        <f>O270*H270</f>
        <v>0</v>
      </c>
      <c r="Q270" s="201">
        <v>6.9999999999999999E-4</v>
      </c>
      <c r="R270" s="201">
        <f>Q270*H270</f>
        <v>6.9999999999999999E-4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191</v>
      </c>
      <c r="AT270" s="203" t="s">
        <v>187</v>
      </c>
      <c r="AU270" s="203" t="s">
        <v>84</v>
      </c>
      <c r="AY270" s="17" t="s">
        <v>184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191</v>
      </c>
      <c r="BM270" s="203" t="s">
        <v>823</v>
      </c>
    </row>
    <row r="271" spans="1:65" s="13" customFormat="1" ht="11.25">
      <c r="B271" s="205"/>
      <c r="C271" s="206"/>
      <c r="D271" s="207" t="s">
        <v>193</v>
      </c>
      <c r="E271" s="208" t="s">
        <v>1</v>
      </c>
      <c r="F271" s="209" t="s">
        <v>2285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193</v>
      </c>
      <c r="AU271" s="215" t="s">
        <v>84</v>
      </c>
      <c r="AV271" s="13" t="s">
        <v>82</v>
      </c>
      <c r="AW271" s="13" t="s">
        <v>31</v>
      </c>
      <c r="AX271" s="13" t="s">
        <v>75</v>
      </c>
      <c r="AY271" s="215" t="s">
        <v>184</v>
      </c>
    </row>
    <row r="272" spans="1:65" s="14" customFormat="1" ht="11.25">
      <c r="B272" s="216"/>
      <c r="C272" s="217"/>
      <c r="D272" s="207" t="s">
        <v>193</v>
      </c>
      <c r="E272" s="218" t="s">
        <v>1</v>
      </c>
      <c r="F272" s="219" t="s">
        <v>2193</v>
      </c>
      <c r="G272" s="217"/>
      <c r="H272" s="220">
        <v>1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65" s="15" customFormat="1" ht="11.25">
      <c r="B273" s="241"/>
      <c r="C273" s="242"/>
      <c r="D273" s="207" t="s">
        <v>193</v>
      </c>
      <c r="E273" s="243" t="s">
        <v>1</v>
      </c>
      <c r="F273" s="244" t="s">
        <v>2077</v>
      </c>
      <c r="G273" s="242"/>
      <c r="H273" s="245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193</v>
      </c>
      <c r="AU273" s="251" t="s">
        <v>84</v>
      </c>
      <c r="AV273" s="15" t="s">
        <v>191</v>
      </c>
      <c r="AW273" s="15" t="s">
        <v>31</v>
      </c>
      <c r="AX273" s="15" t="s">
        <v>82</v>
      </c>
      <c r="AY273" s="251" t="s">
        <v>184</v>
      </c>
    </row>
    <row r="274" spans="1:65" s="2" customFormat="1" ht="16.5" customHeight="1">
      <c r="A274" s="34"/>
      <c r="B274" s="35"/>
      <c r="C274" s="192" t="s">
        <v>757</v>
      </c>
      <c r="D274" s="192" t="s">
        <v>187</v>
      </c>
      <c r="E274" s="193" t="s">
        <v>2286</v>
      </c>
      <c r="F274" s="194" t="s">
        <v>2287</v>
      </c>
      <c r="G274" s="195" t="s">
        <v>239</v>
      </c>
      <c r="H274" s="196">
        <v>1</v>
      </c>
      <c r="I274" s="197"/>
      <c r="J274" s="198">
        <f>ROUND(I274*H274,2)</f>
        <v>0</v>
      </c>
      <c r="K274" s="194" t="s">
        <v>649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2.0000000000000001E-4</v>
      </c>
      <c r="R274" s="201">
        <f>Q274*H274</f>
        <v>2.0000000000000001E-4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191</v>
      </c>
      <c r="AT274" s="203" t="s">
        <v>187</v>
      </c>
      <c r="AU274" s="203" t="s">
        <v>84</v>
      </c>
      <c r="AY274" s="17" t="s">
        <v>184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191</v>
      </c>
      <c r="BM274" s="203" t="s">
        <v>921</v>
      </c>
    </row>
    <row r="275" spans="1:65" s="13" customFormat="1" ht="11.25">
      <c r="B275" s="205"/>
      <c r="C275" s="206"/>
      <c r="D275" s="207" t="s">
        <v>193</v>
      </c>
      <c r="E275" s="208" t="s">
        <v>1</v>
      </c>
      <c r="F275" s="209" t="s">
        <v>2288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193</v>
      </c>
      <c r="AU275" s="215" t="s">
        <v>84</v>
      </c>
      <c r="AV275" s="13" t="s">
        <v>82</v>
      </c>
      <c r="AW275" s="13" t="s">
        <v>31</v>
      </c>
      <c r="AX275" s="13" t="s">
        <v>75</v>
      </c>
      <c r="AY275" s="215" t="s">
        <v>184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2193</v>
      </c>
      <c r="G276" s="217"/>
      <c r="H276" s="220">
        <v>1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184</v>
      </c>
    </row>
    <row r="277" spans="1:65" s="15" customFormat="1" ht="11.25">
      <c r="B277" s="241"/>
      <c r="C277" s="242"/>
      <c r="D277" s="207" t="s">
        <v>193</v>
      </c>
      <c r="E277" s="243" t="s">
        <v>1</v>
      </c>
      <c r="F277" s="244" t="s">
        <v>2077</v>
      </c>
      <c r="G277" s="242"/>
      <c r="H277" s="245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193</v>
      </c>
      <c r="AU277" s="251" t="s">
        <v>84</v>
      </c>
      <c r="AV277" s="15" t="s">
        <v>191</v>
      </c>
      <c r="AW277" s="15" t="s">
        <v>31</v>
      </c>
      <c r="AX277" s="15" t="s">
        <v>82</v>
      </c>
      <c r="AY277" s="251" t="s">
        <v>184</v>
      </c>
    </row>
    <row r="278" spans="1:65" s="2" customFormat="1" ht="24">
      <c r="A278" s="34"/>
      <c r="B278" s="35"/>
      <c r="C278" s="192" t="s">
        <v>763</v>
      </c>
      <c r="D278" s="192" t="s">
        <v>187</v>
      </c>
      <c r="E278" s="193" t="s">
        <v>2289</v>
      </c>
      <c r="F278" s="194" t="s">
        <v>2290</v>
      </c>
      <c r="G278" s="195" t="s">
        <v>2126</v>
      </c>
      <c r="H278" s="196">
        <v>1</v>
      </c>
      <c r="I278" s="197"/>
      <c r="J278" s="198">
        <f>ROUND(I278*H278,2)</f>
        <v>0</v>
      </c>
      <c r="K278" s="194" t="s">
        <v>649</v>
      </c>
      <c r="L278" s="39"/>
      <c r="M278" s="199" t="s">
        <v>1</v>
      </c>
      <c r="N278" s="200" t="s">
        <v>40</v>
      </c>
      <c r="O278" s="71"/>
      <c r="P278" s="201">
        <f>O278*H278</f>
        <v>0</v>
      </c>
      <c r="Q278" s="201">
        <v>2.0000000000000001E-4</v>
      </c>
      <c r="R278" s="201">
        <f>Q278*H278</f>
        <v>2.0000000000000001E-4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191</v>
      </c>
      <c r="AT278" s="203" t="s">
        <v>187</v>
      </c>
      <c r="AU278" s="203" t="s">
        <v>84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191</v>
      </c>
      <c r="BM278" s="203" t="s">
        <v>933</v>
      </c>
    </row>
    <row r="279" spans="1:65" s="13" customFormat="1" ht="11.25">
      <c r="B279" s="205"/>
      <c r="C279" s="206"/>
      <c r="D279" s="207" t="s">
        <v>193</v>
      </c>
      <c r="E279" s="208" t="s">
        <v>1</v>
      </c>
      <c r="F279" s="209" t="s">
        <v>2271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193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184</v>
      </c>
    </row>
    <row r="280" spans="1:65" s="14" customFormat="1" ht="11.25">
      <c r="B280" s="216"/>
      <c r="C280" s="217"/>
      <c r="D280" s="207" t="s">
        <v>193</v>
      </c>
      <c r="E280" s="218" t="s">
        <v>1</v>
      </c>
      <c r="F280" s="219" t="s">
        <v>2193</v>
      </c>
      <c r="G280" s="217"/>
      <c r="H280" s="220">
        <v>1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193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184</v>
      </c>
    </row>
    <row r="281" spans="1:65" s="15" customFormat="1" ht="11.25">
      <c r="B281" s="241"/>
      <c r="C281" s="242"/>
      <c r="D281" s="207" t="s">
        <v>193</v>
      </c>
      <c r="E281" s="243" t="s">
        <v>1</v>
      </c>
      <c r="F281" s="244" t="s">
        <v>2077</v>
      </c>
      <c r="G281" s="242"/>
      <c r="H281" s="245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193</v>
      </c>
      <c r="AU281" s="251" t="s">
        <v>84</v>
      </c>
      <c r="AV281" s="15" t="s">
        <v>191</v>
      </c>
      <c r="AW281" s="15" t="s">
        <v>31</v>
      </c>
      <c r="AX281" s="15" t="s">
        <v>82</v>
      </c>
      <c r="AY281" s="251" t="s">
        <v>184</v>
      </c>
    </row>
    <row r="282" spans="1:65" s="2" customFormat="1" ht="21.75" customHeight="1">
      <c r="A282" s="34"/>
      <c r="B282" s="35"/>
      <c r="C282" s="192" t="s">
        <v>769</v>
      </c>
      <c r="D282" s="192" t="s">
        <v>187</v>
      </c>
      <c r="E282" s="193" t="s">
        <v>2291</v>
      </c>
      <c r="F282" s="194" t="s">
        <v>2292</v>
      </c>
      <c r="G282" s="195" t="s">
        <v>239</v>
      </c>
      <c r="H282" s="196">
        <v>1</v>
      </c>
      <c r="I282" s="197"/>
      <c r="J282" s="198">
        <f>ROUND(I282*H282,2)</f>
        <v>0</v>
      </c>
      <c r="K282" s="194" t="s">
        <v>649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2.3000000000000001E-4</v>
      </c>
      <c r="R282" s="201">
        <f>Q282*H282</f>
        <v>2.3000000000000001E-4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191</v>
      </c>
      <c r="AT282" s="203" t="s">
        <v>187</v>
      </c>
      <c r="AU282" s="203" t="s">
        <v>84</v>
      </c>
      <c r="AY282" s="17" t="s">
        <v>184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191</v>
      </c>
      <c r="BM282" s="203" t="s">
        <v>942</v>
      </c>
    </row>
    <row r="283" spans="1:65" s="13" customFormat="1" ht="11.25">
      <c r="B283" s="205"/>
      <c r="C283" s="206"/>
      <c r="D283" s="207" t="s">
        <v>193</v>
      </c>
      <c r="E283" s="208" t="s">
        <v>1</v>
      </c>
      <c r="F283" s="209" t="s">
        <v>2293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193</v>
      </c>
      <c r="AU283" s="215" t="s">
        <v>84</v>
      </c>
      <c r="AV283" s="13" t="s">
        <v>82</v>
      </c>
      <c r="AW283" s="13" t="s">
        <v>31</v>
      </c>
      <c r="AX283" s="13" t="s">
        <v>75</v>
      </c>
      <c r="AY283" s="215" t="s">
        <v>184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2193</v>
      </c>
      <c r="G284" s="217"/>
      <c r="H284" s="220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184</v>
      </c>
    </row>
    <row r="285" spans="1:65" s="15" customFormat="1" ht="11.25">
      <c r="B285" s="241"/>
      <c r="C285" s="242"/>
      <c r="D285" s="207" t="s">
        <v>193</v>
      </c>
      <c r="E285" s="243" t="s">
        <v>1</v>
      </c>
      <c r="F285" s="244" t="s">
        <v>2077</v>
      </c>
      <c r="G285" s="242"/>
      <c r="H285" s="245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193</v>
      </c>
      <c r="AU285" s="251" t="s">
        <v>84</v>
      </c>
      <c r="AV285" s="15" t="s">
        <v>191</v>
      </c>
      <c r="AW285" s="15" t="s">
        <v>31</v>
      </c>
      <c r="AX285" s="15" t="s">
        <v>82</v>
      </c>
      <c r="AY285" s="251" t="s">
        <v>184</v>
      </c>
    </row>
    <row r="286" spans="1:65" s="2" customFormat="1" ht="48">
      <c r="A286" s="34"/>
      <c r="B286" s="35"/>
      <c r="C286" s="192" t="s">
        <v>774</v>
      </c>
      <c r="D286" s="192" t="s">
        <v>187</v>
      </c>
      <c r="E286" s="193" t="s">
        <v>2294</v>
      </c>
      <c r="F286" s="194" t="s">
        <v>2295</v>
      </c>
      <c r="G286" s="195" t="s">
        <v>1545</v>
      </c>
      <c r="H286" s="196">
        <v>2</v>
      </c>
      <c r="I286" s="197"/>
      <c r="J286" s="198">
        <f>ROUND(I286*H286,2)</f>
        <v>0</v>
      </c>
      <c r="K286" s="194" t="s">
        <v>649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191</v>
      </c>
      <c r="AT286" s="203" t="s">
        <v>187</v>
      </c>
      <c r="AU286" s="203" t="s">
        <v>84</v>
      </c>
      <c r="AY286" s="17" t="s">
        <v>184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191</v>
      </c>
      <c r="BM286" s="203" t="s">
        <v>952</v>
      </c>
    </row>
    <row r="287" spans="1:65" s="13" customFormat="1" ht="22.5">
      <c r="B287" s="205"/>
      <c r="C287" s="206"/>
      <c r="D287" s="207" t="s">
        <v>193</v>
      </c>
      <c r="E287" s="208" t="s">
        <v>1</v>
      </c>
      <c r="F287" s="209" t="s">
        <v>2296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193</v>
      </c>
      <c r="AU287" s="215" t="s">
        <v>84</v>
      </c>
      <c r="AV287" s="13" t="s">
        <v>82</v>
      </c>
      <c r="AW287" s="13" t="s">
        <v>31</v>
      </c>
      <c r="AX287" s="13" t="s">
        <v>75</v>
      </c>
      <c r="AY287" s="215" t="s">
        <v>184</v>
      </c>
    </row>
    <row r="288" spans="1:65" s="13" customFormat="1" ht="11.25">
      <c r="B288" s="205"/>
      <c r="C288" s="206"/>
      <c r="D288" s="207" t="s">
        <v>193</v>
      </c>
      <c r="E288" s="208" t="s">
        <v>1</v>
      </c>
      <c r="F288" s="209" t="s">
        <v>2271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193</v>
      </c>
      <c r="AU288" s="215" t="s">
        <v>84</v>
      </c>
      <c r="AV288" s="13" t="s">
        <v>82</v>
      </c>
      <c r="AW288" s="13" t="s">
        <v>31</v>
      </c>
      <c r="AX288" s="13" t="s">
        <v>75</v>
      </c>
      <c r="AY288" s="215" t="s">
        <v>184</v>
      </c>
    </row>
    <row r="289" spans="1:65" s="14" customFormat="1" ht="11.25">
      <c r="B289" s="216"/>
      <c r="C289" s="217"/>
      <c r="D289" s="207" t="s">
        <v>193</v>
      </c>
      <c r="E289" s="218" t="s">
        <v>1</v>
      </c>
      <c r="F289" s="219" t="s">
        <v>2234</v>
      </c>
      <c r="G289" s="217"/>
      <c r="H289" s="220">
        <v>2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193</v>
      </c>
      <c r="AU289" s="226" t="s">
        <v>84</v>
      </c>
      <c r="AV289" s="14" t="s">
        <v>84</v>
      </c>
      <c r="AW289" s="14" t="s">
        <v>31</v>
      </c>
      <c r="AX289" s="14" t="s">
        <v>75</v>
      </c>
      <c r="AY289" s="226" t="s">
        <v>184</v>
      </c>
    </row>
    <row r="290" spans="1:65" s="15" customFormat="1" ht="11.25">
      <c r="B290" s="241"/>
      <c r="C290" s="242"/>
      <c r="D290" s="207" t="s">
        <v>193</v>
      </c>
      <c r="E290" s="243" t="s">
        <v>1</v>
      </c>
      <c r="F290" s="244" t="s">
        <v>2077</v>
      </c>
      <c r="G290" s="242"/>
      <c r="H290" s="245">
        <v>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193</v>
      </c>
      <c r="AU290" s="251" t="s">
        <v>84</v>
      </c>
      <c r="AV290" s="15" t="s">
        <v>191</v>
      </c>
      <c r="AW290" s="15" t="s">
        <v>31</v>
      </c>
      <c r="AX290" s="15" t="s">
        <v>82</v>
      </c>
      <c r="AY290" s="251" t="s">
        <v>184</v>
      </c>
    </row>
    <row r="291" spans="1:65" s="2" customFormat="1" ht="16.5" customHeight="1">
      <c r="A291" s="34"/>
      <c r="B291" s="35"/>
      <c r="C291" s="192" t="s">
        <v>779</v>
      </c>
      <c r="D291" s="192" t="s">
        <v>187</v>
      </c>
      <c r="E291" s="193" t="s">
        <v>2297</v>
      </c>
      <c r="F291" s="194" t="s">
        <v>2298</v>
      </c>
      <c r="G291" s="195" t="s">
        <v>239</v>
      </c>
      <c r="H291" s="196">
        <v>2</v>
      </c>
      <c r="I291" s="197"/>
      <c r="J291" s="198">
        <f>ROUND(I291*H291,2)</f>
        <v>0</v>
      </c>
      <c r="K291" s="194" t="s">
        <v>649</v>
      </c>
      <c r="L291" s="39"/>
      <c r="M291" s="199" t="s">
        <v>1</v>
      </c>
      <c r="N291" s="200" t="s">
        <v>40</v>
      </c>
      <c r="O291" s="71"/>
      <c r="P291" s="201">
        <f>O291*H291</f>
        <v>0</v>
      </c>
      <c r="Q291" s="201">
        <v>2.7E-4</v>
      </c>
      <c r="R291" s="201">
        <f>Q291*H291</f>
        <v>5.4000000000000001E-4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191</v>
      </c>
      <c r="AT291" s="203" t="s">
        <v>187</v>
      </c>
      <c r="AU291" s="203" t="s">
        <v>84</v>
      </c>
      <c r="AY291" s="17" t="s">
        <v>184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82</v>
      </c>
      <c r="BK291" s="204">
        <f>ROUND(I291*H291,2)</f>
        <v>0</v>
      </c>
      <c r="BL291" s="17" t="s">
        <v>191</v>
      </c>
      <c r="BM291" s="203" t="s">
        <v>873</v>
      </c>
    </row>
    <row r="292" spans="1:65" s="13" customFormat="1" ht="11.25">
      <c r="B292" s="205"/>
      <c r="C292" s="206"/>
      <c r="D292" s="207" t="s">
        <v>193</v>
      </c>
      <c r="E292" s="208" t="s">
        <v>1</v>
      </c>
      <c r="F292" s="209" t="s">
        <v>2299</v>
      </c>
      <c r="G292" s="206"/>
      <c r="H292" s="208" t="s">
        <v>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193</v>
      </c>
      <c r="AU292" s="215" t="s">
        <v>84</v>
      </c>
      <c r="AV292" s="13" t="s">
        <v>82</v>
      </c>
      <c r="AW292" s="13" t="s">
        <v>31</v>
      </c>
      <c r="AX292" s="13" t="s">
        <v>75</v>
      </c>
      <c r="AY292" s="215" t="s">
        <v>184</v>
      </c>
    </row>
    <row r="293" spans="1:65" s="14" customFormat="1" ht="11.25">
      <c r="B293" s="216"/>
      <c r="C293" s="217"/>
      <c r="D293" s="207" t="s">
        <v>193</v>
      </c>
      <c r="E293" s="218" t="s">
        <v>1</v>
      </c>
      <c r="F293" s="219" t="s">
        <v>2234</v>
      </c>
      <c r="G293" s="217"/>
      <c r="H293" s="220">
        <v>2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193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184</v>
      </c>
    </row>
    <row r="294" spans="1:65" s="15" customFormat="1" ht="11.25">
      <c r="B294" s="241"/>
      <c r="C294" s="242"/>
      <c r="D294" s="207" t="s">
        <v>193</v>
      </c>
      <c r="E294" s="243" t="s">
        <v>1</v>
      </c>
      <c r="F294" s="244" t="s">
        <v>2077</v>
      </c>
      <c r="G294" s="242"/>
      <c r="H294" s="245">
        <v>2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193</v>
      </c>
      <c r="AU294" s="251" t="s">
        <v>84</v>
      </c>
      <c r="AV294" s="15" t="s">
        <v>191</v>
      </c>
      <c r="AW294" s="15" t="s">
        <v>31</v>
      </c>
      <c r="AX294" s="15" t="s">
        <v>82</v>
      </c>
      <c r="AY294" s="251" t="s">
        <v>184</v>
      </c>
    </row>
    <row r="295" spans="1:65" s="2" customFormat="1" ht="24">
      <c r="A295" s="34"/>
      <c r="B295" s="35"/>
      <c r="C295" s="192" t="s">
        <v>784</v>
      </c>
      <c r="D295" s="192" t="s">
        <v>187</v>
      </c>
      <c r="E295" s="193" t="s">
        <v>2300</v>
      </c>
      <c r="F295" s="194" t="s">
        <v>2301</v>
      </c>
      <c r="G295" s="195" t="s">
        <v>1545</v>
      </c>
      <c r="H295" s="196">
        <v>2</v>
      </c>
      <c r="I295" s="197"/>
      <c r="J295" s="198">
        <f>ROUND(I295*H295,2)</f>
        <v>0</v>
      </c>
      <c r="K295" s="194" t="s">
        <v>649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2.7E-4</v>
      </c>
      <c r="R295" s="201">
        <f>Q295*H295</f>
        <v>5.4000000000000001E-4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191</v>
      </c>
      <c r="AT295" s="203" t="s">
        <v>187</v>
      </c>
      <c r="AU295" s="203" t="s">
        <v>84</v>
      </c>
      <c r="AY295" s="17" t="s">
        <v>184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191</v>
      </c>
      <c r="BM295" s="203" t="s">
        <v>972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2302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2234</v>
      </c>
      <c r="G297" s="217"/>
      <c r="H297" s="220">
        <v>2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5" customFormat="1" ht="11.25">
      <c r="B298" s="241"/>
      <c r="C298" s="242"/>
      <c r="D298" s="207" t="s">
        <v>193</v>
      </c>
      <c r="E298" s="243" t="s">
        <v>1</v>
      </c>
      <c r="F298" s="244" t="s">
        <v>2077</v>
      </c>
      <c r="G298" s="242"/>
      <c r="H298" s="245">
        <v>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193</v>
      </c>
      <c r="AU298" s="251" t="s">
        <v>84</v>
      </c>
      <c r="AV298" s="15" t="s">
        <v>191</v>
      </c>
      <c r="AW298" s="15" t="s">
        <v>31</v>
      </c>
      <c r="AX298" s="15" t="s">
        <v>82</v>
      </c>
      <c r="AY298" s="251" t="s">
        <v>184</v>
      </c>
    </row>
    <row r="299" spans="1:65" s="2" customFormat="1" ht="16.5" customHeight="1">
      <c r="A299" s="34"/>
      <c r="B299" s="35"/>
      <c r="C299" s="192" t="s">
        <v>788</v>
      </c>
      <c r="D299" s="192" t="s">
        <v>187</v>
      </c>
      <c r="E299" s="193" t="s">
        <v>2303</v>
      </c>
      <c r="F299" s="194" t="s">
        <v>2304</v>
      </c>
      <c r="G299" s="195" t="s">
        <v>239</v>
      </c>
      <c r="H299" s="196">
        <v>6</v>
      </c>
      <c r="I299" s="197"/>
      <c r="J299" s="198">
        <f>ROUND(I299*H299,2)</f>
        <v>0</v>
      </c>
      <c r="K299" s="194" t="s">
        <v>649</v>
      </c>
      <c r="L299" s="39"/>
      <c r="M299" s="199" t="s">
        <v>1</v>
      </c>
      <c r="N299" s="200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191</v>
      </c>
      <c r="AT299" s="203" t="s">
        <v>187</v>
      </c>
      <c r="AU299" s="203" t="s">
        <v>84</v>
      </c>
      <c r="AY299" s="17" t="s">
        <v>184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191</v>
      </c>
      <c r="BM299" s="203" t="s">
        <v>1012</v>
      </c>
    </row>
    <row r="300" spans="1:65" s="13" customFormat="1" ht="11.25">
      <c r="B300" s="205"/>
      <c r="C300" s="206"/>
      <c r="D300" s="207" t="s">
        <v>193</v>
      </c>
      <c r="E300" s="208" t="s">
        <v>1</v>
      </c>
      <c r="F300" s="209" t="s">
        <v>2271</v>
      </c>
      <c r="G300" s="206"/>
      <c r="H300" s="208" t="s">
        <v>1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193</v>
      </c>
      <c r="AU300" s="215" t="s">
        <v>84</v>
      </c>
      <c r="AV300" s="13" t="s">
        <v>82</v>
      </c>
      <c r="AW300" s="13" t="s">
        <v>31</v>
      </c>
      <c r="AX300" s="13" t="s">
        <v>75</v>
      </c>
      <c r="AY300" s="215" t="s">
        <v>184</v>
      </c>
    </row>
    <row r="301" spans="1:65" s="14" customFormat="1" ht="11.25">
      <c r="B301" s="216"/>
      <c r="C301" s="217"/>
      <c r="D301" s="207" t="s">
        <v>193</v>
      </c>
      <c r="E301" s="218" t="s">
        <v>1</v>
      </c>
      <c r="F301" s="219" t="s">
        <v>2204</v>
      </c>
      <c r="G301" s="217"/>
      <c r="H301" s="220">
        <v>6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193</v>
      </c>
      <c r="AU301" s="226" t="s">
        <v>84</v>
      </c>
      <c r="AV301" s="14" t="s">
        <v>84</v>
      </c>
      <c r="AW301" s="14" t="s">
        <v>31</v>
      </c>
      <c r="AX301" s="14" t="s">
        <v>75</v>
      </c>
      <c r="AY301" s="226" t="s">
        <v>184</v>
      </c>
    </row>
    <row r="302" spans="1:65" s="15" customFormat="1" ht="11.25">
      <c r="B302" s="241"/>
      <c r="C302" s="242"/>
      <c r="D302" s="207" t="s">
        <v>193</v>
      </c>
      <c r="E302" s="243" t="s">
        <v>1</v>
      </c>
      <c r="F302" s="244" t="s">
        <v>2077</v>
      </c>
      <c r="G302" s="242"/>
      <c r="H302" s="245">
        <v>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193</v>
      </c>
      <c r="AU302" s="251" t="s">
        <v>84</v>
      </c>
      <c r="AV302" s="15" t="s">
        <v>191</v>
      </c>
      <c r="AW302" s="15" t="s">
        <v>31</v>
      </c>
      <c r="AX302" s="15" t="s">
        <v>82</v>
      </c>
      <c r="AY302" s="251" t="s">
        <v>184</v>
      </c>
    </row>
    <row r="303" spans="1:65" s="2" customFormat="1" ht="16.5" customHeight="1">
      <c r="A303" s="34"/>
      <c r="B303" s="35"/>
      <c r="C303" s="192" t="s">
        <v>792</v>
      </c>
      <c r="D303" s="192" t="s">
        <v>187</v>
      </c>
      <c r="E303" s="193" t="s">
        <v>2305</v>
      </c>
      <c r="F303" s="194" t="s">
        <v>2306</v>
      </c>
      <c r="G303" s="195" t="s">
        <v>239</v>
      </c>
      <c r="H303" s="196">
        <v>2</v>
      </c>
      <c r="I303" s="197"/>
      <c r="J303" s="198">
        <f>ROUND(I303*H303,2)</f>
        <v>0</v>
      </c>
      <c r="K303" s="194" t="s">
        <v>649</v>
      </c>
      <c r="L303" s="39"/>
      <c r="M303" s="199" t="s">
        <v>1</v>
      </c>
      <c r="N303" s="200" t="s">
        <v>40</v>
      </c>
      <c r="O303" s="71"/>
      <c r="P303" s="201">
        <f>O303*H303</f>
        <v>0</v>
      </c>
      <c r="Q303" s="201">
        <v>5.0000000000000001E-4</v>
      </c>
      <c r="R303" s="201">
        <f>Q303*H303</f>
        <v>1E-3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191</v>
      </c>
      <c r="AT303" s="203" t="s">
        <v>187</v>
      </c>
      <c r="AU303" s="203" t="s">
        <v>84</v>
      </c>
      <c r="AY303" s="17" t="s">
        <v>184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82</v>
      </c>
      <c r="BK303" s="204">
        <f>ROUND(I303*H303,2)</f>
        <v>0</v>
      </c>
      <c r="BL303" s="17" t="s">
        <v>191</v>
      </c>
      <c r="BM303" s="203" t="s">
        <v>1055</v>
      </c>
    </row>
    <row r="304" spans="1:65" s="13" customFormat="1" ht="11.25">
      <c r="B304" s="205"/>
      <c r="C304" s="206"/>
      <c r="D304" s="207" t="s">
        <v>193</v>
      </c>
      <c r="E304" s="208" t="s">
        <v>1</v>
      </c>
      <c r="F304" s="209" t="s">
        <v>2307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193</v>
      </c>
      <c r="AU304" s="215" t="s">
        <v>84</v>
      </c>
      <c r="AV304" s="13" t="s">
        <v>82</v>
      </c>
      <c r="AW304" s="13" t="s">
        <v>31</v>
      </c>
      <c r="AX304" s="13" t="s">
        <v>75</v>
      </c>
      <c r="AY304" s="215" t="s">
        <v>184</v>
      </c>
    </row>
    <row r="305" spans="1:65" s="14" customFormat="1" ht="11.25">
      <c r="B305" s="216"/>
      <c r="C305" s="217"/>
      <c r="D305" s="207" t="s">
        <v>193</v>
      </c>
      <c r="E305" s="218" t="s">
        <v>1</v>
      </c>
      <c r="F305" s="219" t="s">
        <v>2234</v>
      </c>
      <c r="G305" s="217"/>
      <c r="H305" s="220">
        <v>2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1:65" s="15" customFormat="1" ht="11.25">
      <c r="B306" s="241"/>
      <c r="C306" s="242"/>
      <c r="D306" s="207" t="s">
        <v>193</v>
      </c>
      <c r="E306" s="243" t="s">
        <v>1</v>
      </c>
      <c r="F306" s="244" t="s">
        <v>2077</v>
      </c>
      <c r="G306" s="242"/>
      <c r="H306" s="245">
        <v>2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193</v>
      </c>
      <c r="AU306" s="251" t="s">
        <v>84</v>
      </c>
      <c r="AV306" s="15" t="s">
        <v>191</v>
      </c>
      <c r="AW306" s="15" t="s">
        <v>31</v>
      </c>
      <c r="AX306" s="15" t="s">
        <v>82</v>
      </c>
      <c r="AY306" s="251" t="s">
        <v>184</v>
      </c>
    </row>
    <row r="307" spans="1:65" s="2" customFormat="1" ht="16.5" customHeight="1">
      <c r="A307" s="34"/>
      <c r="B307" s="35"/>
      <c r="C307" s="192" t="s">
        <v>797</v>
      </c>
      <c r="D307" s="192" t="s">
        <v>187</v>
      </c>
      <c r="E307" s="193" t="s">
        <v>2308</v>
      </c>
      <c r="F307" s="194" t="s">
        <v>2309</v>
      </c>
      <c r="G307" s="195" t="s">
        <v>239</v>
      </c>
      <c r="H307" s="196">
        <v>2</v>
      </c>
      <c r="I307" s="197"/>
      <c r="J307" s="198">
        <f>ROUND(I307*H307,2)</f>
        <v>0</v>
      </c>
      <c r="K307" s="194" t="s">
        <v>649</v>
      </c>
      <c r="L307" s="39"/>
      <c r="M307" s="199" t="s">
        <v>1</v>
      </c>
      <c r="N307" s="200" t="s">
        <v>40</v>
      </c>
      <c r="O307" s="71"/>
      <c r="P307" s="201">
        <f>O307*H307</f>
        <v>0</v>
      </c>
      <c r="Q307" s="201">
        <v>5.0000000000000001E-4</v>
      </c>
      <c r="R307" s="201">
        <f>Q307*H307</f>
        <v>1E-3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191</v>
      </c>
      <c r="AT307" s="203" t="s">
        <v>187</v>
      </c>
      <c r="AU307" s="203" t="s">
        <v>84</v>
      </c>
      <c r="AY307" s="17" t="s">
        <v>184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82</v>
      </c>
      <c r="BK307" s="204">
        <f>ROUND(I307*H307,2)</f>
        <v>0</v>
      </c>
      <c r="BL307" s="17" t="s">
        <v>191</v>
      </c>
      <c r="BM307" s="203" t="s">
        <v>1066</v>
      </c>
    </row>
    <row r="308" spans="1:65" s="13" customFormat="1" ht="11.25">
      <c r="B308" s="205"/>
      <c r="C308" s="206"/>
      <c r="D308" s="207" t="s">
        <v>193</v>
      </c>
      <c r="E308" s="208" t="s">
        <v>1</v>
      </c>
      <c r="F308" s="209" t="s">
        <v>2310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193</v>
      </c>
      <c r="AU308" s="215" t="s">
        <v>84</v>
      </c>
      <c r="AV308" s="13" t="s">
        <v>82</v>
      </c>
      <c r="AW308" s="13" t="s">
        <v>31</v>
      </c>
      <c r="AX308" s="13" t="s">
        <v>75</v>
      </c>
      <c r="AY308" s="215" t="s">
        <v>184</v>
      </c>
    </row>
    <row r="309" spans="1:65" s="14" customFormat="1" ht="11.25">
      <c r="B309" s="216"/>
      <c r="C309" s="217"/>
      <c r="D309" s="207" t="s">
        <v>193</v>
      </c>
      <c r="E309" s="218" t="s">
        <v>1</v>
      </c>
      <c r="F309" s="219" t="s">
        <v>2234</v>
      </c>
      <c r="G309" s="217"/>
      <c r="H309" s="220">
        <v>2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193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184</v>
      </c>
    </row>
    <row r="310" spans="1:65" s="15" customFormat="1" ht="11.25">
      <c r="B310" s="241"/>
      <c r="C310" s="242"/>
      <c r="D310" s="207" t="s">
        <v>193</v>
      </c>
      <c r="E310" s="243" t="s">
        <v>1</v>
      </c>
      <c r="F310" s="244" t="s">
        <v>2077</v>
      </c>
      <c r="G310" s="242"/>
      <c r="H310" s="245">
        <v>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193</v>
      </c>
      <c r="AU310" s="251" t="s">
        <v>84</v>
      </c>
      <c r="AV310" s="15" t="s">
        <v>191</v>
      </c>
      <c r="AW310" s="15" t="s">
        <v>31</v>
      </c>
      <c r="AX310" s="15" t="s">
        <v>82</v>
      </c>
      <c r="AY310" s="251" t="s">
        <v>184</v>
      </c>
    </row>
    <row r="311" spans="1:65" s="2" customFormat="1" ht="16.5" customHeight="1">
      <c r="A311" s="34"/>
      <c r="B311" s="35"/>
      <c r="C311" s="192" t="s">
        <v>802</v>
      </c>
      <c r="D311" s="192" t="s">
        <v>187</v>
      </c>
      <c r="E311" s="193" t="s">
        <v>2311</v>
      </c>
      <c r="F311" s="194" t="s">
        <v>2312</v>
      </c>
      <c r="G311" s="195" t="s">
        <v>1545</v>
      </c>
      <c r="H311" s="196">
        <v>2</v>
      </c>
      <c r="I311" s="197"/>
      <c r="J311" s="198">
        <f>ROUND(I311*H311,2)</f>
        <v>0</v>
      </c>
      <c r="K311" s="194" t="s">
        <v>649</v>
      </c>
      <c r="L311" s="39"/>
      <c r="M311" s="199" t="s">
        <v>1</v>
      </c>
      <c r="N311" s="200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191</v>
      </c>
      <c r="AT311" s="203" t="s">
        <v>187</v>
      </c>
      <c r="AU311" s="203" t="s">
        <v>84</v>
      </c>
      <c r="AY311" s="17" t="s">
        <v>184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191</v>
      </c>
      <c r="BM311" s="203" t="s">
        <v>1091</v>
      </c>
    </row>
    <row r="312" spans="1:65" s="2" customFormat="1" ht="16.5" customHeight="1">
      <c r="A312" s="34"/>
      <c r="B312" s="35"/>
      <c r="C312" s="192" t="s">
        <v>810</v>
      </c>
      <c r="D312" s="192" t="s">
        <v>187</v>
      </c>
      <c r="E312" s="193" t="s">
        <v>2313</v>
      </c>
      <c r="F312" s="194" t="s">
        <v>2314</v>
      </c>
      <c r="G312" s="195" t="s">
        <v>2245</v>
      </c>
      <c r="H312" s="196">
        <v>1</v>
      </c>
      <c r="I312" s="197"/>
      <c r="J312" s="198">
        <f>ROUND(I312*H312,2)</f>
        <v>0</v>
      </c>
      <c r="K312" s="194" t="s">
        <v>649</v>
      </c>
      <c r="L312" s="39"/>
      <c r="M312" s="199" t="s">
        <v>1</v>
      </c>
      <c r="N312" s="200" t="s">
        <v>40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191</v>
      </c>
      <c r="AT312" s="203" t="s">
        <v>187</v>
      </c>
      <c r="AU312" s="203" t="s">
        <v>84</v>
      </c>
      <c r="AY312" s="17" t="s">
        <v>184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191</v>
      </c>
      <c r="BM312" s="203" t="s">
        <v>1128</v>
      </c>
    </row>
    <row r="313" spans="1:65" s="2" customFormat="1" ht="16.5" customHeight="1">
      <c r="A313" s="34"/>
      <c r="B313" s="35"/>
      <c r="C313" s="192" t="s">
        <v>815</v>
      </c>
      <c r="D313" s="192" t="s">
        <v>187</v>
      </c>
      <c r="E313" s="193" t="s">
        <v>2315</v>
      </c>
      <c r="F313" s="194" t="s">
        <v>2316</v>
      </c>
      <c r="G313" s="195" t="s">
        <v>1446</v>
      </c>
      <c r="H313" s="196">
        <v>1</v>
      </c>
      <c r="I313" s="197"/>
      <c r="J313" s="198">
        <f>ROUND(I313*H313,2)</f>
        <v>0</v>
      </c>
      <c r="K313" s="194" t="s">
        <v>649</v>
      </c>
      <c r="L313" s="39"/>
      <c r="M313" s="199" t="s">
        <v>1</v>
      </c>
      <c r="N313" s="200" t="s">
        <v>40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191</v>
      </c>
      <c r="AT313" s="203" t="s">
        <v>187</v>
      </c>
      <c r="AU313" s="203" t="s">
        <v>84</v>
      </c>
      <c r="AY313" s="17" t="s">
        <v>184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82</v>
      </c>
      <c r="BK313" s="204">
        <f>ROUND(I313*H313,2)</f>
        <v>0</v>
      </c>
      <c r="BL313" s="17" t="s">
        <v>191</v>
      </c>
      <c r="BM313" s="203" t="s">
        <v>729</v>
      </c>
    </row>
    <row r="314" spans="1:65" s="2" customFormat="1" ht="16.5" customHeight="1">
      <c r="A314" s="34"/>
      <c r="B314" s="35"/>
      <c r="C314" s="192" t="s">
        <v>819</v>
      </c>
      <c r="D314" s="192" t="s">
        <v>187</v>
      </c>
      <c r="E314" s="193" t="s">
        <v>2317</v>
      </c>
      <c r="F314" s="194" t="s">
        <v>2318</v>
      </c>
      <c r="G314" s="195" t="s">
        <v>936</v>
      </c>
      <c r="H314" s="196">
        <v>0.621</v>
      </c>
      <c r="I314" s="197"/>
      <c r="J314" s="198">
        <f>ROUND(I314*H314,2)</f>
        <v>0</v>
      </c>
      <c r="K314" s="194" t="s">
        <v>649</v>
      </c>
      <c r="L314" s="39"/>
      <c r="M314" s="199" t="s">
        <v>1</v>
      </c>
      <c r="N314" s="200" t="s">
        <v>40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191</v>
      </c>
      <c r="AT314" s="203" t="s">
        <v>187</v>
      </c>
      <c r="AU314" s="203" t="s">
        <v>84</v>
      </c>
      <c r="AY314" s="17" t="s">
        <v>184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82</v>
      </c>
      <c r="BK314" s="204">
        <f>ROUND(I314*H314,2)</f>
        <v>0</v>
      </c>
      <c r="BL314" s="17" t="s">
        <v>191</v>
      </c>
      <c r="BM314" s="203" t="s">
        <v>755</v>
      </c>
    </row>
    <row r="315" spans="1:65" s="12" customFormat="1" ht="25.9" customHeight="1">
      <c r="B315" s="176"/>
      <c r="C315" s="177"/>
      <c r="D315" s="178" t="s">
        <v>74</v>
      </c>
      <c r="E315" s="179" t="s">
        <v>2319</v>
      </c>
      <c r="F315" s="179" t="s">
        <v>2320</v>
      </c>
      <c r="G315" s="177"/>
      <c r="H315" s="177"/>
      <c r="I315" s="180"/>
      <c r="J315" s="181">
        <f>BK315</f>
        <v>0</v>
      </c>
      <c r="K315" s="177"/>
      <c r="L315" s="182"/>
      <c r="M315" s="183"/>
      <c r="N315" s="184"/>
      <c r="O315" s="184"/>
      <c r="P315" s="185">
        <f>P316+P341+P350</f>
        <v>0</v>
      </c>
      <c r="Q315" s="184"/>
      <c r="R315" s="185">
        <f>R316+R341+R350</f>
        <v>1.0832000000000002</v>
      </c>
      <c r="S315" s="184"/>
      <c r="T315" s="186">
        <f>T316+T341+T350</f>
        <v>0</v>
      </c>
      <c r="AR315" s="187" t="s">
        <v>84</v>
      </c>
      <c r="AT315" s="188" t="s">
        <v>74</v>
      </c>
      <c r="AU315" s="188" t="s">
        <v>75</v>
      </c>
      <c r="AY315" s="187" t="s">
        <v>184</v>
      </c>
      <c r="BK315" s="189">
        <f>BK316+BK341+BK350</f>
        <v>0</v>
      </c>
    </row>
    <row r="316" spans="1:65" s="12" customFormat="1" ht="22.9" customHeight="1">
      <c r="B316" s="176"/>
      <c r="C316" s="177"/>
      <c r="D316" s="178" t="s">
        <v>74</v>
      </c>
      <c r="E316" s="190" t="s">
        <v>2321</v>
      </c>
      <c r="F316" s="190" t="s">
        <v>2322</v>
      </c>
      <c r="G316" s="177"/>
      <c r="H316" s="177"/>
      <c r="I316" s="180"/>
      <c r="J316" s="191">
        <f>BK316</f>
        <v>0</v>
      </c>
      <c r="K316" s="177"/>
      <c r="L316" s="182"/>
      <c r="M316" s="183"/>
      <c r="N316" s="184"/>
      <c r="O316" s="184"/>
      <c r="P316" s="185">
        <f>SUM(P317:P340)</f>
        <v>0</v>
      </c>
      <c r="Q316" s="184"/>
      <c r="R316" s="185">
        <f>SUM(R317:R340)</f>
        <v>0.81150000000000011</v>
      </c>
      <c r="S316" s="184"/>
      <c r="T316" s="186">
        <f>SUM(T317:T340)</f>
        <v>0</v>
      </c>
      <c r="AR316" s="187" t="s">
        <v>82</v>
      </c>
      <c r="AT316" s="188" t="s">
        <v>74</v>
      </c>
      <c r="AU316" s="188" t="s">
        <v>82</v>
      </c>
      <c r="AY316" s="187" t="s">
        <v>184</v>
      </c>
      <c r="BK316" s="189">
        <f>SUM(BK317:BK340)</f>
        <v>0</v>
      </c>
    </row>
    <row r="317" spans="1:65" s="2" customFormat="1" ht="44.25" customHeight="1">
      <c r="A317" s="34"/>
      <c r="B317" s="35"/>
      <c r="C317" s="192" t="s">
        <v>824</v>
      </c>
      <c r="D317" s="192" t="s">
        <v>187</v>
      </c>
      <c r="E317" s="193" t="s">
        <v>2323</v>
      </c>
      <c r="F317" s="194" t="s">
        <v>2324</v>
      </c>
      <c r="G317" s="195" t="s">
        <v>239</v>
      </c>
      <c r="H317" s="196">
        <v>5</v>
      </c>
      <c r="I317" s="197"/>
      <c r="J317" s="198">
        <f>ROUND(I317*H317,2)</f>
        <v>0</v>
      </c>
      <c r="K317" s="194" t="s">
        <v>649</v>
      </c>
      <c r="L317" s="39"/>
      <c r="M317" s="199" t="s">
        <v>1</v>
      </c>
      <c r="N317" s="200" t="s">
        <v>40</v>
      </c>
      <c r="O317" s="71"/>
      <c r="P317" s="201">
        <f>O317*H317</f>
        <v>0</v>
      </c>
      <c r="Q317" s="201">
        <v>7.6E-3</v>
      </c>
      <c r="R317" s="201">
        <f>Q317*H317</f>
        <v>3.7999999999999999E-2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191</v>
      </c>
      <c r="AT317" s="203" t="s">
        <v>187</v>
      </c>
      <c r="AU317" s="203" t="s">
        <v>84</v>
      </c>
      <c r="AY317" s="17" t="s">
        <v>184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82</v>
      </c>
      <c r="BK317" s="204">
        <f>ROUND(I317*H317,2)</f>
        <v>0</v>
      </c>
      <c r="BL317" s="17" t="s">
        <v>191</v>
      </c>
      <c r="BM317" s="203" t="s">
        <v>1212</v>
      </c>
    </row>
    <row r="318" spans="1:65" s="13" customFormat="1" ht="11.25">
      <c r="B318" s="205"/>
      <c r="C318" s="206"/>
      <c r="D318" s="207" t="s">
        <v>193</v>
      </c>
      <c r="E318" s="208" t="s">
        <v>1</v>
      </c>
      <c r="F318" s="209" t="s">
        <v>2325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193</v>
      </c>
      <c r="AU318" s="215" t="s">
        <v>84</v>
      </c>
      <c r="AV318" s="13" t="s">
        <v>82</v>
      </c>
      <c r="AW318" s="13" t="s">
        <v>31</v>
      </c>
      <c r="AX318" s="13" t="s">
        <v>75</v>
      </c>
      <c r="AY318" s="215" t="s">
        <v>184</v>
      </c>
    </row>
    <row r="319" spans="1:65" s="14" customFormat="1" ht="11.25">
      <c r="B319" s="216"/>
      <c r="C319" s="217"/>
      <c r="D319" s="207" t="s">
        <v>193</v>
      </c>
      <c r="E319" s="218" t="s">
        <v>1</v>
      </c>
      <c r="F319" s="219" t="s">
        <v>2199</v>
      </c>
      <c r="G319" s="217"/>
      <c r="H319" s="220">
        <v>5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193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184</v>
      </c>
    </row>
    <row r="320" spans="1:65" s="15" customFormat="1" ht="11.25">
      <c r="B320" s="241"/>
      <c r="C320" s="242"/>
      <c r="D320" s="207" t="s">
        <v>193</v>
      </c>
      <c r="E320" s="243" t="s">
        <v>1</v>
      </c>
      <c r="F320" s="244" t="s">
        <v>2077</v>
      </c>
      <c r="G320" s="242"/>
      <c r="H320" s="245">
        <v>5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193</v>
      </c>
      <c r="AU320" s="251" t="s">
        <v>84</v>
      </c>
      <c r="AV320" s="15" t="s">
        <v>191</v>
      </c>
      <c r="AW320" s="15" t="s">
        <v>31</v>
      </c>
      <c r="AX320" s="15" t="s">
        <v>82</v>
      </c>
      <c r="AY320" s="251" t="s">
        <v>184</v>
      </c>
    </row>
    <row r="321" spans="1:65" s="2" customFormat="1" ht="48">
      <c r="A321" s="34"/>
      <c r="B321" s="35"/>
      <c r="C321" s="192" t="s">
        <v>828</v>
      </c>
      <c r="D321" s="192" t="s">
        <v>187</v>
      </c>
      <c r="E321" s="193" t="s">
        <v>2326</v>
      </c>
      <c r="F321" s="194" t="s">
        <v>2327</v>
      </c>
      <c r="G321" s="195" t="s">
        <v>239</v>
      </c>
      <c r="H321" s="196">
        <v>2</v>
      </c>
      <c r="I321" s="197"/>
      <c r="J321" s="198">
        <f>ROUND(I321*H321,2)</f>
        <v>0</v>
      </c>
      <c r="K321" s="194" t="s">
        <v>649</v>
      </c>
      <c r="L321" s="39"/>
      <c r="M321" s="199" t="s">
        <v>1</v>
      </c>
      <c r="N321" s="200" t="s">
        <v>40</v>
      </c>
      <c r="O321" s="71"/>
      <c r="P321" s="201">
        <f>O321*H321</f>
        <v>0</v>
      </c>
      <c r="Q321" s="201">
        <v>2.2100000000000002E-2</v>
      </c>
      <c r="R321" s="201">
        <f>Q321*H321</f>
        <v>4.4200000000000003E-2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191</v>
      </c>
      <c r="AT321" s="203" t="s">
        <v>187</v>
      </c>
      <c r="AU321" s="203" t="s">
        <v>84</v>
      </c>
      <c r="AY321" s="17" t="s">
        <v>184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82</v>
      </c>
      <c r="BK321" s="204">
        <f>ROUND(I321*H321,2)</f>
        <v>0</v>
      </c>
      <c r="BL321" s="17" t="s">
        <v>191</v>
      </c>
      <c r="BM321" s="203" t="s">
        <v>1239</v>
      </c>
    </row>
    <row r="322" spans="1:65" s="13" customFormat="1" ht="11.25">
      <c r="B322" s="205"/>
      <c r="C322" s="206"/>
      <c r="D322" s="207" t="s">
        <v>193</v>
      </c>
      <c r="E322" s="208" t="s">
        <v>1</v>
      </c>
      <c r="F322" s="209" t="s">
        <v>2328</v>
      </c>
      <c r="G322" s="206"/>
      <c r="H322" s="208" t="s">
        <v>1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193</v>
      </c>
      <c r="AU322" s="215" t="s">
        <v>84</v>
      </c>
      <c r="AV322" s="13" t="s">
        <v>82</v>
      </c>
      <c r="AW322" s="13" t="s">
        <v>31</v>
      </c>
      <c r="AX322" s="13" t="s">
        <v>75</v>
      </c>
      <c r="AY322" s="215" t="s">
        <v>184</v>
      </c>
    </row>
    <row r="323" spans="1:65" s="14" customFormat="1" ht="11.25">
      <c r="B323" s="216"/>
      <c r="C323" s="217"/>
      <c r="D323" s="207" t="s">
        <v>193</v>
      </c>
      <c r="E323" s="218" t="s">
        <v>1</v>
      </c>
      <c r="F323" s="219" t="s">
        <v>2234</v>
      </c>
      <c r="G323" s="217"/>
      <c r="H323" s="220">
        <v>2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193</v>
      </c>
      <c r="AU323" s="226" t="s">
        <v>84</v>
      </c>
      <c r="AV323" s="14" t="s">
        <v>84</v>
      </c>
      <c r="AW323" s="14" t="s">
        <v>31</v>
      </c>
      <c r="AX323" s="14" t="s">
        <v>75</v>
      </c>
      <c r="AY323" s="226" t="s">
        <v>184</v>
      </c>
    </row>
    <row r="324" spans="1:65" s="15" customFormat="1" ht="11.25">
      <c r="B324" s="241"/>
      <c r="C324" s="242"/>
      <c r="D324" s="207" t="s">
        <v>193</v>
      </c>
      <c r="E324" s="243" t="s">
        <v>1</v>
      </c>
      <c r="F324" s="244" t="s">
        <v>2077</v>
      </c>
      <c r="G324" s="242"/>
      <c r="H324" s="245">
        <v>2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193</v>
      </c>
      <c r="AU324" s="251" t="s">
        <v>84</v>
      </c>
      <c r="AV324" s="15" t="s">
        <v>191</v>
      </c>
      <c r="AW324" s="15" t="s">
        <v>31</v>
      </c>
      <c r="AX324" s="15" t="s">
        <v>82</v>
      </c>
      <c r="AY324" s="251" t="s">
        <v>184</v>
      </c>
    </row>
    <row r="325" spans="1:65" s="2" customFormat="1" ht="48">
      <c r="A325" s="34"/>
      <c r="B325" s="35"/>
      <c r="C325" s="192" t="s">
        <v>832</v>
      </c>
      <c r="D325" s="192" t="s">
        <v>187</v>
      </c>
      <c r="E325" s="193" t="s">
        <v>2329</v>
      </c>
      <c r="F325" s="194" t="s">
        <v>2330</v>
      </c>
      <c r="G325" s="195" t="s">
        <v>239</v>
      </c>
      <c r="H325" s="196">
        <v>16</v>
      </c>
      <c r="I325" s="197"/>
      <c r="J325" s="198">
        <f>ROUND(I325*H325,2)</f>
        <v>0</v>
      </c>
      <c r="K325" s="194" t="s">
        <v>649</v>
      </c>
      <c r="L325" s="39"/>
      <c r="M325" s="199" t="s">
        <v>1</v>
      </c>
      <c r="N325" s="200" t="s">
        <v>40</v>
      </c>
      <c r="O325" s="71"/>
      <c r="P325" s="201">
        <f>O325*H325</f>
        <v>0</v>
      </c>
      <c r="Q325" s="201">
        <v>2.2100000000000002E-2</v>
      </c>
      <c r="R325" s="201">
        <f>Q325*H325</f>
        <v>0.35360000000000003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191</v>
      </c>
      <c r="AT325" s="203" t="s">
        <v>187</v>
      </c>
      <c r="AU325" s="203" t="s">
        <v>84</v>
      </c>
      <c r="AY325" s="17" t="s">
        <v>184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191</v>
      </c>
      <c r="BM325" s="203" t="s">
        <v>1253</v>
      </c>
    </row>
    <row r="326" spans="1:65" s="13" customFormat="1" ht="11.25">
      <c r="B326" s="205"/>
      <c r="C326" s="206"/>
      <c r="D326" s="207" t="s">
        <v>193</v>
      </c>
      <c r="E326" s="208" t="s">
        <v>1</v>
      </c>
      <c r="F326" s="209" t="s">
        <v>2331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193</v>
      </c>
      <c r="AU326" s="215" t="s">
        <v>84</v>
      </c>
      <c r="AV326" s="13" t="s">
        <v>82</v>
      </c>
      <c r="AW326" s="13" t="s">
        <v>31</v>
      </c>
      <c r="AX326" s="13" t="s">
        <v>75</v>
      </c>
      <c r="AY326" s="215" t="s">
        <v>184</v>
      </c>
    </row>
    <row r="327" spans="1:65" s="14" customFormat="1" ht="11.25">
      <c r="B327" s="216"/>
      <c r="C327" s="217"/>
      <c r="D327" s="207" t="s">
        <v>193</v>
      </c>
      <c r="E327" s="218" t="s">
        <v>1</v>
      </c>
      <c r="F327" s="219" t="s">
        <v>2332</v>
      </c>
      <c r="G327" s="217"/>
      <c r="H327" s="220">
        <v>16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193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184</v>
      </c>
    </row>
    <row r="328" spans="1:65" s="15" customFormat="1" ht="11.25">
      <c r="B328" s="241"/>
      <c r="C328" s="242"/>
      <c r="D328" s="207" t="s">
        <v>193</v>
      </c>
      <c r="E328" s="243" t="s">
        <v>1</v>
      </c>
      <c r="F328" s="244" t="s">
        <v>2077</v>
      </c>
      <c r="G328" s="242"/>
      <c r="H328" s="245">
        <v>16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AT328" s="251" t="s">
        <v>193</v>
      </c>
      <c r="AU328" s="251" t="s">
        <v>84</v>
      </c>
      <c r="AV328" s="15" t="s">
        <v>191</v>
      </c>
      <c r="AW328" s="15" t="s">
        <v>31</v>
      </c>
      <c r="AX328" s="15" t="s">
        <v>82</v>
      </c>
      <c r="AY328" s="251" t="s">
        <v>184</v>
      </c>
    </row>
    <row r="329" spans="1:65" s="2" customFormat="1" ht="48">
      <c r="A329" s="34"/>
      <c r="B329" s="35"/>
      <c r="C329" s="192" t="s">
        <v>836</v>
      </c>
      <c r="D329" s="192" t="s">
        <v>187</v>
      </c>
      <c r="E329" s="193" t="s">
        <v>2333</v>
      </c>
      <c r="F329" s="194" t="s">
        <v>2334</v>
      </c>
      <c r="G329" s="195" t="s">
        <v>239</v>
      </c>
      <c r="H329" s="196">
        <v>4</v>
      </c>
      <c r="I329" s="197"/>
      <c r="J329" s="198">
        <f>ROUND(I329*H329,2)</f>
        <v>0</v>
      </c>
      <c r="K329" s="194" t="s">
        <v>649</v>
      </c>
      <c r="L329" s="39"/>
      <c r="M329" s="199" t="s">
        <v>1</v>
      </c>
      <c r="N329" s="200" t="s">
        <v>40</v>
      </c>
      <c r="O329" s="71"/>
      <c r="P329" s="201">
        <f>O329*H329</f>
        <v>0</v>
      </c>
      <c r="Q329" s="201">
        <v>2.2100000000000002E-2</v>
      </c>
      <c r="R329" s="201">
        <f>Q329*H329</f>
        <v>8.8400000000000006E-2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191</v>
      </c>
      <c r="AT329" s="203" t="s">
        <v>187</v>
      </c>
      <c r="AU329" s="203" t="s">
        <v>84</v>
      </c>
      <c r="AY329" s="17" t="s">
        <v>184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82</v>
      </c>
      <c r="BK329" s="204">
        <f>ROUND(I329*H329,2)</f>
        <v>0</v>
      </c>
      <c r="BL329" s="17" t="s">
        <v>191</v>
      </c>
      <c r="BM329" s="203" t="s">
        <v>1267</v>
      </c>
    </row>
    <row r="330" spans="1:65" s="13" customFormat="1" ht="11.25">
      <c r="B330" s="205"/>
      <c r="C330" s="206"/>
      <c r="D330" s="207" t="s">
        <v>193</v>
      </c>
      <c r="E330" s="208" t="s">
        <v>1</v>
      </c>
      <c r="F330" s="209" t="s">
        <v>2335</v>
      </c>
      <c r="G330" s="206"/>
      <c r="H330" s="208" t="s">
        <v>1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193</v>
      </c>
      <c r="AU330" s="215" t="s">
        <v>84</v>
      </c>
      <c r="AV330" s="13" t="s">
        <v>82</v>
      </c>
      <c r="AW330" s="13" t="s">
        <v>31</v>
      </c>
      <c r="AX330" s="13" t="s">
        <v>75</v>
      </c>
      <c r="AY330" s="215" t="s">
        <v>184</v>
      </c>
    </row>
    <row r="331" spans="1:65" s="14" customFormat="1" ht="11.25">
      <c r="B331" s="216"/>
      <c r="C331" s="217"/>
      <c r="D331" s="207" t="s">
        <v>193</v>
      </c>
      <c r="E331" s="218" t="s">
        <v>1</v>
      </c>
      <c r="F331" s="219" t="s">
        <v>2272</v>
      </c>
      <c r="G331" s="217"/>
      <c r="H331" s="220">
        <v>4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193</v>
      </c>
      <c r="AU331" s="226" t="s">
        <v>84</v>
      </c>
      <c r="AV331" s="14" t="s">
        <v>84</v>
      </c>
      <c r="AW331" s="14" t="s">
        <v>31</v>
      </c>
      <c r="AX331" s="14" t="s">
        <v>75</v>
      </c>
      <c r="AY331" s="226" t="s">
        <v>184</v>
      </c>
    </row>
    <row r="332" spans="1:65" s="15" customFormat="1" ht="11.25">
      <c r="B332" s="241"/>
      <c r="C332" s="242"/>
      <c r="D332" s="207" t="s">
        <v>193</v>
      </c>
      <c r="E332" s="243" t="s">
        <v>1</v>
      </c>
      <c r="F332" s="244" t="s">
        <v>2077</v>
      </c>
      <c r="G332" s="242"/>
      <c r="H332" s="245">
        <v>4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193</v>
      </c>
      <c r="AU332" s="251" t="s">
        <v>84</v>
      </c>
      <c r="AV332" s="15" t="s">
        <v>191</v>
      </c>
      <c r="AW332" s="15" t="s">
        <v>31</v>
      </c>
      <c r="AX332" s="15" t="s">
        <v>82</v>
      </c>
      <c r="AY332" s="251" t="s">
        <v>184</v>
      </c>
    </row>
    <row r="333" spans="1:65" s="2" customFormat="1" ht="48">
      <c r="A333" s="34"/>
      <c r="B333" s="35"/>
      <c r="C333" s="192" t="s">
        <v>840</v>
      </c>
      <c r="D333" s="192" t="s">
        <v>187</v>
      </c>
      <c r="E333" s="193" t="s">
        <v>2336</v>
      </c>
      <c r="F333" s="194" t="s">
        <v>2337</v>
      </c>
      <c r="G333" s="195" t="s">
        <v>239</v>
      </c>
      <c r="H333" s="196">
        <v>7</v>
      </c>
      <c r="I333" s="197"/>
      <c r="J333" s="198">
        <f>ROUND(I333*H333,2)</f>
        <v>0</v>
      </c>
      <c r="K333" s="194" t="s">
        <v>649</v>
      </c>
      <c r="L333" s="39"/>
      <c r="M333" s="199" t="s">
        <v>1</v>
      </c>
      <c r="N333" s="200" t="s">
        <v>40</v>
      </c>
      <c r="O333" s="71"/>
      <c r="P333" s="201">
        <f>O333*H333</f>
        <v>0</v>
      </c>
      <c r="Q333" s="201">
        <v>2.2100000000000002E-2</v>
      </c>
      <c r="R333" s="201">
        <f>Q333*H333</f>
        <v>0.1547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191</v>
      </c>
      <c r="AT333" s="203" t="s">
        <v>187</v>
      </c>
      <c r="AU333" s="203" t="s">
        <v>84</v>
      </c>
      <c r="AY333" s="17" t="s">
        <v>184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82</v>
      </c>
      <c r="BK333" s="204">
        <f>ROUND(I333*H333,2)</f>
        <v>0</v>
      </c>
      <c r="BL333" s="17" t="s">
        <v>191</v>
      </c>
      <c r="BM333" s="203" t="s">
        <v>1279</v>
      </c>
    </row>
    <row r="334" spans="1:65" s="13" customFormat="1" ht="11.25">
      <c r="B334" s="205"/>
      <c r="C334" s="206"/>
      <c r="D334" s="207" t="s">
        <v>193</v>
      </c>
      <c r="E334" s="208" t="s">
        <v>1</v>
      </c>
      <c r="F334" s="209" t="s">
        <v>2338</v>
      </c>
      <c r="G334" s="206"/>
      <c r="H334" s="208" t="s">
        <v>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193</v>
      </c>
      <c r="AU334" s="215" t="s">
        <v>84</v>
      </c>
      <c r="AV334" s="13" t="s">
        <v>82</v>
      </c>
      <c r="AW334" s="13" t="s">
        <v>31</v>
      </c>
      <c r="AX334" s="13" t="s">
        <v>75</v>
      </c>
      <c r="AY334" s="215" t="s">
        <v>184</v>
      </c>
    </row>
    <row r="335" spans="1:65" s="14" customFormat="1" ht="11.25">
      <c r="B335" s="216"/>
      <c r="C335" s="217"/>
      <c r="D335" s="207" t="s">
        <v>193</v>
      </c>
      <c r="E335" s="218" t="s">
        <v>1</v>
      </c>
      <c r="F335" s="219" t="s">
        <v>2339</v>
      </c>
      <c r="G335" s="217"/>
      <c r="H335" s="220">
        <v>7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193</v>
      </c>
      <c r="AU335" s="226" t="s">
        <v>84</v>
      </c>
      <c r="AV335" s="14" t="s">
        <v>84</v>
      </c>
      <c r="AW335" s="14" t="s">
        <v>31</v>
      </c>
      <c r="AX335" s="14" t="s">
        <v>75</v>
      </c>
      <c r="AY335" s="226" t="s">
        <v>184</v>
      </c>
    </row>
    <row r="336" spans="1:65" s="15" customFormat="1" ht="11.25">
      <c r="B336" s="241"/>
      <c r="C336" s="242"/>
      <c r="D336" s="207" t="s">
        <v>193</v>
      </c>
      <c r="E336" s="243" t="s">
        <v>1</v>
      </c>
      <c r="F336" s="244" t="s">
        <v>2077</v>
      </c>
      <c r="G336" s="242"/>
      <c r="H336" s="245">
        <v>7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193</v>
      </c>
      <c r="AU336" s="251" t="s">
        <v>84</v>
      </c>
      <c r="AV336" s="15" t="s">
        <v>191</v>
      </c>
      <c r="AW336" s="15" t="s">
        <v>31</v>
      </c>
      <c r="AX336" s="15" t="s">
        <v>82</v>
      </c>
      <c r="AY336" s="251" t="s">
        <v>184</v>
      </c>
    </row>
    <row r="337" spans="1:65" s="2" customFormat="1" ht="48">
      <c r="A337" s="34"/>
      <c r="B337" s="35"/>
      <c r="C337" s="192" t="s">
        <v>846</v>
      </c>
      <c r="D337" s="192" t="s">
        <v>187</v>
      </c>
      <c r="E337" s="193" t="s">
        <v>2340</v>
      </c>
      <c r="F337" s="194" t="s">
        <v>2341</v>
      </c>
      <c r="G337" s="195" t="s">
        <v>239</v>
      </c>
      <c r="H337" s="196">
        <v>6</v>
      </c>
      <c r="I337" s="197"/>
      <c r="J337" s="198">
        <f>ROUND(I337*H337,2)</f>
        <v>0</v>
      </c>
      <c r="K337" s="194" t="s">
        <v>649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2.2100000000000002E-2</v>
      </c>
      <c r="R337" s="201">
        <f>Q337*H337</f>
        <v>0.1326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191</v>
      </c>
      <c r="AT337" s="203" t="s">
        <v>187</v>
      </c>
      <c r="AU337" s="203" t="s">
        <v>84</v>
      </c>
      <c r="AY337" s="17" t="s">
        <v>184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191</v>
      </c>
      <c r="BM337" s="203" t="s">
        <v>1291</v>
      </c>
    </row>
    <row r="338" spans="1:65" s="13" customFormat="1" ht="11.25">
      <c r="B338" s="205"/>
      <c r="C338" s="206"/>
      <c r="D338" s="207" t="s">
        <v>193</v>
      </c>
      <c r="E338" s="208" t="s">
        <v>1</v>
      </c>
      <c r="F338" s="209" t="s">
        <v>2342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193</v>
      </c>
      <c r="AU338" s="215" t="s">
        <v>84</v>
      </c>
      <c r="AV338" s="13" t="s">
        <v>82</v>
      </c>
      <c r="AW338" s="13" t="s">
        <v>31</v>
      </c>
      <c r="AX338" s="13" t="s">
        <v>75</v>
      </c>
      <c r="AY338" s="215" t="s">
        <v>184</v>
      </c>
    </row>
    <row r="339" spans="1:65" s="14" customFormat="1" ht="11.25">
      <c r="B339" s="216"/>
      <c r="C339" s="217"/>
      <c r="D339" s="207" t="s">
        <v>193</v>
      </c>
      <c r="E339" s="218" t="s">
        <v>1</v>
      </c>
      <c r="F339" s="219" t="s">
        <v>2204</v>
      </c>
      <c r="G339" s="217"/>
      <c r="H339" s="220">
        <v>6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193</v>
      </c>
      <c r="AU339" s="226" t="s">
        <v>84</v>
      </c>
      <c r="AV339" s="14" t="s">
        <v>84</v>
      </c>
      <c r="AW339" s="14" t="s">
        <v>31</v>
      </c>
      <c r="AX339" s="14" t="s">
        <v>75</v>
      </c>
      <c r="AY339" s="226" t="s">
        <v>184</v>
      </c>
    </row>
    <row r="340" spans="1:65" s="15" customFormat="1" ht="11.25">
      <c r="B340" s="241"/>
      <c r="C340" s="242"/>
      <c r="D340" s="207" t="s">
        <v>193</v>
      </c>
      <c r="E340" s="243" t="s">
        <v>1</v>
      </c>
      <c r="F340" s="244" t="s">
        <v>2077</v>
      </c>
      <c r="G340" s="242"/>
      <c r="H340" s="245">
        <v>6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193</v>
      </c>
      <c r="AU340" s="251" t="s">
        <v>84</v>
      </c>
      <c r="AV340" s="15" t="s">
        <v>191</v>
      </c>
      <c r="AW340" s="15" t="s">
        <v>31</v>
      </c>
      <c r="AX340" s="15" t="s">
        <v>82</v>
      </c>
      <c r="AY340" s="251" t="s">
        <v>184</v>
      </c>
    </row>
    <row r="341" spans="1:65" s="12" customFormat="1" ht="22.9" customHeight="1">
      <c r="B341" s="176"/>
      <c r="C341" s="177"/>
      <c r="D341" s="178" t="s">
        <v>74</v>
      </c>
      <c r="E341" s="190" t="s">
        <v>2343</v>
      </c>
      <c r="F341" s="190" t="s">
        <v>2344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SUM(P342:P349)</f>
        <v>0</v>
      </c>
      <c r="Q341" s="184"/>
      <c r="R341" s="185">
        <f>SUM(R342:R349)</f>
        <v>0.19359999999999999</v>
      </c>
      <c r="S341" s="184"/>
      <c r="T341" s="186">
        <f>SUM(T342:T349)</f>
        <v>0</v>
      </c>
      <c r="AR341" s="187" t="s">
        <v>82</v>
      </c>
      <c r="AT341" s="188" t="s">
        <v>74</v>
      </c>
      <c r="AU341" s="188" t="s">
        <v>82</v>
      </c>
      <c r="AY341" s="187" t="s">
        <v>184</v>
      </c>
      <c r="BK341" s="189">
        <f>SUM(BK342:BK349)</f>
        <v>0</v>
      </c>
    </row>
    <row r="342" spans="1:65" s="2" customFormat="1" ht="48">
      <c r="A342" s="34"/>
      <c r="B342" s="35"/>
      <c r="C342" s="192" t="s">
        <v>851</v>
      </c>
      <c r="D342" s="192" t="s">
        <v>187</v>
      </c>
      <c r="E342" s="193" t="s">
        <v>2345</v>
      </c>
      <c r="F342" s="194" t="s">
        <v>2346</v>
      </c>
      <c r="G342" s="195" t="s">
        <v>239</v>
      </c>
      <c r="H342" s="196">
        <v>12</v>
      </c>
      <c r="I342" s="197"/>
      <c r="J342" s="198">
        <f>ROUND(I342*H342,2)</f>
        <v>0</v>
      </c>
      <c r="K342" s="194" t="s">
        <v>649</v>
      </c>
      <c r="L342" s="39"/>
      <c r="M342" s="199" t="s">
        <v>1</v>
      </c>
      <c r="N342" s="200" t="s">
        <v>40</v>
      </c>
      <c r="O342" s="71"/>
      <c r="P342" s="201">
        <f>O342*H342</f>
        <v>0</v>
      </c>
      <c r="Q342" s="201">
        <v>1.21E-2</v>
      </c>
      <c r="R342" s="201">
        <f>Q342*H342</f>
        <v>0.1452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191</v>
      </c>
      <c r="AT342" s="203" t="s">
        <v>187</v>
      </c>
      <c r="AU342" s="203" t="s">
        <v>84</v>
      </c>
      <c r="AY342" s="17" t="s">
        <v>184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82</v>
      </c>
      <c r="BK342" s="204">
        <f>ROUND(I342*H342,2)</f>
        <v>0</v>
      </c>
      <c r="BL342" s="17" t="s">
        <v>191</v>
      </c>
      <c r="BM342" s="203" t="s">
        <v>1301</v>
      </c>
    </row>
    <row r="343" spans="1:65" s="13" customFormat="1" ht="22.5">
      <c r="B343" s="205"/>
      <c r="C343" s="206"/>
      <c r="D343" s="207" t="s">
        <v>193</v>
      </c>
      <c r="E343" s="208" t="s">
        <v>1</v>
      </c>
      <c r="F343" s="209" t="s">
        <v>2347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193</v>
      </c>
      <c r="AU343" s="215" t="s">
        <v>84</v>
      </c>
      <c r="AV343" s="13" t="s">
        <v>82</v>
      </c>
      <c r="AW343" s="13" t="s">
        <v>31</v>
      </c>
      <c r="AX343" s="13" t="s">
        <v>75</v>
      </c>
      <c r="AY343" s="215" t="s">
        <v>184</v>
      </c>
    </row>
    <row r="344" spans="1:65" s="14" customFormat="1" ht="11.25">
      <c r="B344" s="216"/>
      <c r="C344" s="217"/>
      <c r="D344" s="207" t="s">
        <v>193</v>
      </c>
      <c r="E344" s="218" t="s">
        <v>1</v>
      </c>
      <c r="F344" s="219" t="s">
        <v>2348</v>
      </c>
      <c r="G344" s="217"/>
      <c r="H344" s="220">
        <v>12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193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184</v>
      </c>
    </row>
    <row r="345" spans="1:65" s="15" customFormat="1" ht="11.25">
      <c r="B345" s="241"/>
      <c r="C345" s="242"/>
      <c r="D345" s="207" t="s">
        <v>193</v>
      </c>
      <c r="E345" s="243" t="s">
        <v>1</v>
      </c>
      <c r="F345" s="244" t="s">
        <v>2077</v>
      </c>
      <c r="G345" s="242"/>
      <c r="H345" s="245">
        <v>12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193</v>
      </c>
      <c r="AU345" s="251" t="s">
        <v>84</v>
      </c>
      <c r="AV345" s="15" t="s">
        <v>191</v>
      </c>
      <c r="AW345" s="15" t="s">
        <v>31</v>
      </c>
      <c r="AX345" s="15" t="s">
        <v>82</v>
      </c>
      <c r="AY345" s="251" t="s">
        <v>184</v>
      </c>
    </row>
    <row r="346" spans="1:65" s="2" customFormat="1" ht="48">
      <c r="A346" s="34"/>
      <c r="B346" s="35"/>
      <c r="C346" s="192" t="s">
        <v>855</v>
      </c>
      <c r="D346" s="192" t="s">
        <v>187</v>
      </c>
      <c r="E346" s="193" t="s">
        <v>2349</v>
      </c>
      <c r="F346" s="194" t="s">
        <v>2350</v>
      </c>
      <c r="G346" s="195" t="s">
        <v>239</v>
      </c>
      <c r="H346" s="196">
        <v>4</v>
      </c>
      <c r="I346" s="197"/>
      <c r="J346" s="198">
        <f>ROUND(I346*H346,2)</f>
        <v>0</v>
      </c>
      <c r="K346" s="194" t="s">
        <v>649</v>
      </c>
      <c r="L346" s="39"/>
      <c r="M346" s="199" t="s">
        <v>1</v>
      </c>
      <c r="N346" s="200" t="s">
        <v>40</v>
      </c>
      <c r="O346" s="71"/>
      <c r="P346" s="201">
        <f>O346*H346</f>
        <v>0</v>
      </c>
      <c r="Q346" s="201">
        <v>1.21E-2</v>
      </c>
      <c r="R346" s="201">
        <f>Q346*H346</f>
        <v>4.8399999999999999E-2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191</v>
      </c>
      <c r="AT346" s="203" t="s">
        <v>187</v>
      </c>
      <c r="AU346" s="203" t="s">
        <v>84</v>
      </c>
      <c r="AY346" s="17" t="s">
        <v>184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82</v>
      </c>
      <c r="BK346" s="204">
        <f>ROUND(I346*H346,2)</f>
        <v>0</v>
      </c>
      <c r="BL346" s="17" t="s">
        <v>191</v>
      </c>
      <c r="BM346" s="203" t="s">
        <v>1313</v>
      </c>
    </row>
    <row r="347" spans="1:65" s="13" customFormat="1" ht="22.5">
      <c r="B347" s="205"/>
      <c r="C347" s="206"/>
      <c r="D347" s="207" t="s">
        <v>193</v>
      </c>
      <c r="E347" s="208" t="s">
        <v>1</v>
      </c>
      <c r="F347" s="209" t="s">
        <v>2351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193</v>
      </c>
      <c r="AU347" s="215" t="s">
        <v>84</v>
      </c>
      <c r="AV347" s="13" t="s">
        <v>82</v>
      </c>
      <c r="AW347" s="13" t="s">
        <v>31</v>
      </c>
      <c r="AX347" s="13" t="s">
        <v>75</v>
      </c>
      <c r="AY347" s="215" t="s">
        <v>184</v>
      </c>
    </row>
    <row r="348" spans="1:65" s="14" customFormat="1" ht="11.25">
      <c r="B348" s="216"/>
      <c r="C348" s="217"/>
      <c r="D348" s="207" t="s">
        <v>193</v>
      </c>
      <c r="E348" s="218" t="s">
        <v>1</v>
      </c>
      <c r="F348" s="219" t="s">
        <v>2272</v>
      </c>
      <c r="G348" s="217"/>
      <c r="H348" s="220">
        <v>4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193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184</v>
      </c>
    </row>
    <row r="349" spans="1:65" s="15" customFormat="1" ht="11.25">
      <c r="B349" s="241"/>
      <c r="C349" s="242"/>
      <c r="D349" s="207" t="s">
        <v>193</v>
      </c>
      <c r="E349" s="243" t="s">
        <v>1</v>
      </c>
      <c r="F349" s="244" t="s">
        <v>2077</v>
      </c>
      <c r="G349" s="242"/>
      <c r="H349" s="245">
        <v>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193</v>
      </c>
      <c r="AU349" s="251" t="s">
        <v>84</v>
      </c>
      <c r="AV349" s="15" t="s">
        <v>191</v>
      </c>
      <c r="AW349" s="15" t="s">
        <v>31</v>
      </c>
      <c r="AX349" s="15" t="s">
        <v>82</v>
      </c>
      <c r="AY349" s="251" t="s">
        <v>184</v>
      </c>
    </row>
    <row r="350" spans="1:65" s="12" customFormat="1" ht="22.9" customHeight="1">
      <c r="B350" s="176"/>
      <c r="C350" s="177"/>
      <c r="D350" s="178" t="s">
        <v>74</v>
      </c>
      <c r="E350" s="190" t="s">
        <v>2352</v>
      </c>
      <c r="F350" s="190" t="s">
        <v>2353</v>
      </c>
      <c r="G350" s="177"/>
      <c r="H350" s="177"/>
      <c r="I350" s="180"/>
      <c r="J350" s="191">
        <f>BK350</f>
        <v>0</v>
      </c>
      <c r="K350" s="177"/>
      <c r="L350" s="182"/>
      <c r="M350" s="183"/>
      <c r="N350" s="184"/>
      <c r="O350" s="184"/>
      <c r="P350" s="185">
        <f>SUM(P351:P374)</f>
        <v>0</v>
      </c>
      <c r="Q350" s="184"/>
      <c r="R350" s="185">
        <f>SUM(R351:R374)</f>
        <v>7.8100000000000003E-2</v>
      </c>
      <c r="S350" s="184"/>
      <c r="T350" s="186">
        <f>SUM(T351:T374)</f>
        <v>0</v>
      </c>
      <c r="AR350" s="187" t="s">
        <v>82</v>
      </c>
      <c r="AT350" s="188" t="s">
        <v>74</v>
      </c>
      <c r="AU350" s="188" t="s">
        <v>82</v>
      </c>
      <c r="AY350" s="187" t="s">
        <v>184</v>
      </c>
      <c r="BK350" s="189">
        <f>SUM(BK351:BK374)</f>
        <v>0</v>
      </c>
    </row>
    <row r="351" spans="1:65" s="2" customFormat="1" ht="33" customHeight="1">
      <c r="A351" s="34"/>
      <c r="B351" s="35"/>
      <c r="C351" s="192" t="s">
        <v>860</v>
      </c>
      <c r="D351" s="192" t="s">
        <v>187</v>
      </c>
      <c r="E351" s="193" t="s">
        <v>2354</v>
      </c>
      <c r="F351" s="194" t="s">
        <v>2355</v>
      </c>
      <c r="G351" s="195" t="s">
        <v>239</v>
      </c>
      <c r="H351" s="196">
        <v>56</v>
      </c>
      <c r="I351" s="197"/>
      <c r="J351" s="198">
        <f>ROUND(I351*H351,2)</f>
        <v>0</v>
      </c>
      <c r="K351" s="194" t="s">
        <v>649</v>
      </c>
      <c r="L351" s="39"/>
      <c r="M351" s="199" t="s">
        <v>1</v>
      </c>
      <c r="N351" s="200" t="s">
        <v>40</v>
      </c>
      <c r="O351" s="71"/>
      <c r="P351" s="201">
        <f>O351*H351</f>
        <v>0</v>
      </c>
      <c r="Q351" s="201">
        <v>2.9999999999999997E-4</v>
      </c>
      <c r="R351" s="201">
        <f>Q351*H351</f>
        <v>1.6799999999999999E-2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191</v>
      </c>
      <c r="AT351" s="203" t="s">
        <v>187</v>
      </c>
      <c r="AU351" s="203" t="s">
        <v>84</v>
      </c>
      <c r="AY351" s="17" t="s">
        <v>184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82</v>
      </c>
      <c r="BK351" s="204">
        <f>ROUND(I351*H351,2)</f>
        <v>0</v>
      </c>
      <c r="BL351" s="17" t="s">
        <v>191</v>
      </c>
      <c r="BM351" s="203" t="s">
        <v>1322</v>
      </c>
    </row>
    <row r="352" spans="1:65" s="13" customFormat="1" ht="11.25">
      <c r="B352" s="205"/>
      <c r="C352" s="206"/>
      <c r="D352" s="207" t="s">
        <v>193</v>
      </c>
      <c r="E352" s="208" t="s">
        <v>1</v>
      </c>
      <c r="F352" s="209" t="s">
        <v>2356</v>
      </c>
      <c r="G352" s="206"/>
      <c r="H352" s="208" t="s">
        <v>1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193</v>
      </c>
      <c r="AU352" s="215" t="s">
        <v>84</v>
      </c>
      <c r="AV352" s="13" t="s">
        <v>82</v>
      </c>
      <c r="AW352" s="13" t="s">
        <v>31</v>
      </c>
      <c r="AX352" s="13" t="s">
        <v>75</v>
      </c>
      <c r="AY352" s="215" t="s">
        <v>184</v>
      </c>
    </row>
    <row r="353" spans="1:65" s="14" customFormat="1" ht="11.25">
      <c r="B353" s="216"/>
      <c r="C353" s="217"/>
      <c r="D353" s="207" t="s">
        <v>193</v>
      </c>
      <c r="E353" s="218" t="s">
        <v>1</v>
      </c>
      <c r="F353" s="219" t="s">
        <v>2357</v>
      </c>
      <c r="G353" s="217"/>
      <c r="H353" s="220">
        <v>56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193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184</v>
      </c>
    </row>
    <row r="354" spans="1:65" s="15" customFormat="1" ht="11.25">
      <c r="B354" s="241"/>
      <c r="C354" s="242"/>
      <c r="D354" s="207" t="s">
        <v>193</v>
      </c>
      <c r="E354" s="243" t="s">
        <v>1</v>
      </c>
      <c r="F354" s="244" t="s">
        <v>2077</v>
      </c>
      <c r="G354" s="242"/>
      <c r="H354" s="245">
        <v>56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AT354" s="251" t="s">
        <v>193</v>
      </c>
      <c r="AU354" s="251" t="s">
        <v>84</v>
      </c>
      <c r="AV354" s="15" t="s">
        <v>191</v>
      </c>
      <c r="AW354" s="15" t="s">
        <v>31</v>
      </c>
      <c r="AX354" s="15" t="s">
        <v>82</v>
      </c>
      <c r="AY354" s="251" t="s">
        <v>184</v>
      </c>
    </row>
    <row r="355" spans="1:65" s="2" customFormat="1" ht="36">
      <c r="A355" s="34"/>
      <c r="B355" s="35"/>
      <c r="C355" s="192" t="s">
        <v>864</v>
      </c>
      <c r="D355" s="192" t="s">
        <v>187</v>
      </c>
      <c r="E355" s="193" t="s">
        <v>2358</v>
      </c>
      <c r="F355" s="194" t="s">
        <v>2359</v>
      </c>
      <c r="G355" s="195" t="s">
        <v>239</v>
      </c>
      <c r="H355" s="196">
        <v>27</v>
      </c>
      <c r="I355" s="197"/>
      <c r="J355" s="198">
        <f>ROUND(I355*H355,2)</f>
        <v>0</v>
      </c>
      <c r="K355" s="194" t="s">
        <v>649</v>
      </c>
      <c r="L355" s="39"/>
      <c r="M355" s="199" t="s">
        <v>1</v>
      </c>
      <c r="N355" s="200" t="s">
        <v>40</v>
      </c>
      <c r="O355" s="71"/>
      <c r="P355" s="201">
        <f>O355*H355</f>
        <v>0</v>
      </c>
      <c r="Q355" s="201">
        <v>5.0000000000000001E-4</v>
      </c>
      <c r="R355" s="201">
        <f>Q355*H355</f>
        <v>1.35E-2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191</v>
      </c>
      <c r="AT355" s="203" t="s">
        <v>187</v>
      </c>
      <c r="AU355" s="203" t="s">
        <v>84</v>
      </c>
      <c r="AY355" s="17" t="s">
        <v>184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82</v>
      </c>
      <c r="BK355" s="204">
        <f>ROUND(I355*H355,2)</f>
        <v>0</v>
      </c>
      <c r="BL355" s="17" t="s">
        <v>191</v>
      </c>
      <c r="BM355" s="203" t="s">
        <v>1332</v>
      </c>
    </row>
    <row r="356" spans="1:65" s="13" customFormat="1" ht="22.5">
      <c r="B356" s="205"/>
      <c r="C356" s="206"/>
      <c r="D356" s="207" t="s">
        <v>193</v>
      </c>
      <c r="E356" s="208" t="s">
        <v>1</v>
      </c>
      <c r="F356" s="209" t="s">
        <v>2360</v>
      </c>
      <c r="G356" s="206"/>
      <c r="H356" s="208" t="s">
        <v>1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193</v>
      </c>
      <c r="AU356" s="215" t="s">
        <v>84</v>
      </c>
      <c r="AV356" s="13" t="s">
        <v>82</v>
      </c>
      <c r="AW356" s="13" t="s">
        <v>31</v>
      </c>
      <c r="AX356" s="13" t="s">
        <v>75</v>
      </c>
      <c r="AY356" s="215" t="s">
        <v>184</v>
      </c>
    </row>
    <row r="357" spans="1:65" s="13" customFormat="1" ht="11.25">
      <c r="B357" s="205"/>
      <c r="C357" s="206"/>
      <c r="D357" s="207" t="s">
        <v>193</v>
      </c>
      <c r="E357" s="208" t="s">
        <v>1</v>
      </c>
      <c r="F357" s="209" t="s">
        <v>2361</v>
      </c>
      <c r="G357" s="206"/>
      <c r="H357" s="208" t="s">
        <v>1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193</v>
      </c>
      <c r="AU357" s="215" t="s">
        <v>84</v>
      </c>
      <c r="AV357" s="13" t="s">
        <v>82</v>
      </c>
      <c r="AW357" s="13" t="s">
        <v>31</v>
      </c>
      <c r="AX357" s="13" t="s">
        <v>75</v>
      </c>
      <c r="AY357" s="215" t="s">
        <v>184</v>
      </c>
    </row>
    <row r="358" spans="1:65" s="14" customFormat="1" ht="11.25">
      <c r="B358" s="216"/>
      <c r="C358" s="217"/>
      <c r="D358" s="207" t="s">
        <v>193</v>
      </c>
      <c r="E358" s="218" t="s">
        <v>1</v>
      </c>
      <c r="F358" s="219" t="s">
        <v>2362</v>
      </c>
      <c r="G358" s="217"/>
      <c r="H358" s="220">
        <v>27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193</v>
      </c>
      <c r="AU358" s="226" t="s">
        <v>84</v>
      </c>
      <c r="AV358" s="14" t="s">
        <v>84</v>
      </c>
      <c r="AW358" s="14" t="s">
        <v>31</v>
      </c>
      <c r="AX358" s="14" t="s">
        <v>75</v>
      </c>
      <c r="AY358" s="226" t="s">
        <v>184</v>
      </c>
    </row>
    <row r="359" spans="1:65" s="15" customFormat="1" ht="11.25">
      <c r="B359" s="241"/>
      <c r="C359" s="242"/>
      <c r="D359" s="207" t="s">
        <v>193</v>
      </c>
      <c r="E359" s="243" t="s">
        <v>1</v>
      </c>
      <c r="F359" s="244" t="s">
        <v>2077</v>
      </c>
      <c r="G359" s="242"/>
      <c r="H359" s="245">
        <v>27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AT359" s="251" t="s">
        <v>193</v>
      </c>
      <c r="AU359" s="251" t="s">
        <v>84</v>
      </c>
      <c r="AV359" s="15" t="s">
        <v>191</v>
      </c>
      <c r="AW359" s="15" t="s">
        <v>31</v>
      </c>
      <c r="AX359" s="15" t="s">
        <v>82</v>
      </c>
      <c r="AY359" s="251" t="s">
        <v>184</v>
      </c>
    </row>
    <row r="360" spans="1:65" s="2" customFormat="1" ht="16.5" customHeight="1">
      <c r="A360" s="34"/>
      <c r="B360" s="35"/>
      <c r="C360" s="192" t="s">
        <v>869</v>
      </c>
      <c r="D360" s="192" t="s">
        <v>187</v>
      </c>
      <c r="E360" s="193" t="s">
        <v>2363</v>
      </c>
      <c r="F360" s="194" t="s">
        <v>2364</v>
      </c>
      <c r="G360" s="195" t="s">
        <v>239</v>
      </c>
      <c r="H360" s="196">
        <v>31</v>
      </c>
      <c r="I360" s="197"/>
      <c r="J360" s="198">
        <f>ROUND(I360*H360,2)</f>
        <v>0</v>
      </c>
      <c r="K360" s="194" t="s">
        <v>649</v>
      </c>
      <c r="L360" s="39"/>
      <c r="M360" s="199" t="s">
        <v>1</v>
      </c>
      <c r="N360" s="200" t="s">
        <v>40</v>
      </c>
      <c r="O360" s="71"/>
      <c r="P360" s="201">
        <f>O360*H360</f>
        <v>0</v>
      </c>
      <c r="Q360" s="201">
        <v>1E-3</v>
      </c>
      <c r="R360" s="201">
        <f>Q360*H360</f>
        <v>3.1E-2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191</v>
      </c>
      <c r="AT360" s="203" t="s">
        <v>187</v>
      </c>
      <c r="AU360" s="203" t="s">
        <v>84</v>
      </c>
      <c r="AY360" s="17" t="s">
        <v>184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82</v>
      </c>
      <c r="BK360" s="204">
        <f>ROUND(I360*H360,2)</f>
        <v>0</v>
      </c>
      <c r="BL360" s="17" t="s">
        <v>191</v>
      </c>
      <c r="BM360" s="203" t="s">
        <v>1345</v>
      </c>
    </row>
    <row r="361" spans="1:65" s="13" customFormat="1" ht="22.5">
      <c r="B361" s="205"/>
      <c r="C361" s="206"/>
      <c r="D361" s="207" t="s">
        <v>193</v>
      </c>
      <c r="E361" s="208" t="s">
        <v>1</v>
      </c>
      <c r="F361" s="209" t="s">
        <v>2365</v>
      </c>
      <c r="G361" s="206"/>
      <c r="H361" s="208" t="s">
        <v>1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193</v>
      </c>
      <c r="AU361" s="215" t="s">
        <v>84</v>
      </c>
      <c r="AV361" s="13" t="s">
        <v>82</v>
      </c>
      <c r="AW361" s="13" t="s">
        <v>31</v>
      </c>
      <c r="AX361" s="13" t="s">
        <v>75</v>
      </c>
      <c r="AY361" s="215" t="s">
        <v>184</v>
      </c>
    </row>
    <row r="362" spans="1:65" s="14" customFormat="1" ht="11.25">
      <c r="B362" s="216"/>
      <c r="C362" s="217"/>
      <c r="D362" s="207" t="s">
        <v>193</v>
      </c>
      <c r="E362" s="218" t="s">
        <v>1</v>
      </c>
      <c r="F362" s="219" t="s">
        <v>2366</v>
      </c>
      <c r="G362" s="217"/>
      <c r="H362" s="220">
        <v>31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193</v>
      </c>
      <c r="AU362" s="226" t="s">
        <v>84</v>
      </c>
      <c r="AV362" s="14" t="s">
        <v>84</v>
      </c>
      <c r="AW362" s="14" t="s">
        <v>31</v>
      </c>
      <c r="AX362" s="14" t="s">
        <v>75</v>
      </c>
      <c r="AY362" s="226" t="s">
        <v>184</v>
      </c>
    </row>
    <row r="363" spans="1:65" s="15" customFormat="1" ht="11.25">
      <c r="B363" s="241"/>
      <c r="C363" s="242"/>
      <c r="D363" s="207" t="s">
        <v>193</v>
      </c>
      <c r="E363" s="243" t="s">
        <v>1</v>
      </c>
      <c r="F363" s="244" t="s">
        <v>2077</v>
      </c>
      <c r="G363" s="242"/>
      <c r="H363" s="245">
        <v>31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AT363" s="251" t="s">
        <v>193</v>
      </c>
      <c r="AU363" s="251" t="s">
        <v>84</v>
      </c>
      <c r="AV363" s="15" t="s">
        <v>191</v>
      </c>
      <c r="AW363" s="15" t="s">
        <v>31</v>
      </c>
      <c r="AX363" s="15" t="s">
        <v>82</v>
      </c>
      <c r="AY363" s="251" t="s">
        <v>184</v>
      </c>
    </row>
    <row r="364" spans="1:65" s="2" customFormat="1" ht="44.25" customHeight="1">
      <c r="A364" s="34"/>
      <c r="B364" s="35"/>
      <c r="C364" s="192" t="s">
        <v>814</v>
      </c>
      <c r="D364" s="192" t="s">
        <v>187</v>
      </c>
      <c r="E364" s="193" t="s">
        <v>2367</v>
      </c>
      <c r="F364" s="194" t="s">
        <v>2368</v>
      </c>
      <c r="G364" s="195" t="s">
        <v>239</v>
      </c>
      <c r="H364" s="196">
        <v>40</v>
      </c>
      <c r="I364" s="197"/>
      <c r="J364" s="198">
        <f>ROUND(I364*H364,2)</f>
        <v>0</v>
      </c>
      <c r="K364" s="194" t="s">
        <v>649</v>
      </c>
      <c r="L364" s="39"/>
      <c r="M364" s="199" t="s">
        <v>1</v>
      </c>
      <c r="N364" s="200" t="s">
        <v>40</v>
      </c>
      <c r="O364" s="71"/>
      <c r="P364" s="201">
        <f>O364*H364</f>
        <v>0</v>
      </c>
      <c r="Q364" s="201">
        <v>2.9999999999999997E-4</v>
      </c>
      <c r="R364" s="201">
        <f>Q364*H364</f>
        <v>1.1999999999999999E-2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191</v>
      </c>
      <c r="AT364" s="203" t="s">
        <v>187</v>
      </c>
      <c r="AU364" s="203" t="s">
        <v>84</v>
      </c>
      <c r="AY364" s="17" t="s">
        <v>184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82</v>
      </c>
      <c r="BK364" s="204">
        <f>ROUND(I364*H364,2)</f>
        <v>0</v>
      </c>
      <c r="BL364" s="17" t="s">
        <v>191</v>
      </c>
      <c r="BM364" s="203" t="s">
        <v>1353</v>
      </c>
    </row>
    <row r="365" spans="1:65" s="13" customFormat="1" ht="11.25">
      <c r="B365" s="205"/>
      <c r="C365" s="206"/>
      <c r="D365" s="207" t="s">
        <v>193</v>
      </c>
      <c r="E365" s="208" t="s">
        <v>1</v>
      </c>
      <c r="F365" s="209" t="s">
        <v>2369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193</v>
      </c>
      <c r="AU365" s="215" t="s">
        <v>84</v>
      </c>
      <c r="AV365" s="13" t="s">
        <v>82</v>
      </c>
      <c r="AW365" s="13" t="s">
        <v>31</v>
      </c>
      <c r="AX365" s="13" t="s">
        <v>75</v>
      </c>
      <c r="AY365" s="215" t="s">
        <v>184</v>
      </c>
    </row>
    <row r="366" spans="1:65" s="14" customFormat="1" ht="11.25">
      <c r="B366" s="216"/>
      <c r="C366" s="217"/>
      <c r="D366" s="207" t="s">
        <v>193</v>
      </c>
      <c r="E366" s="218" t="s">
        <v>1</v>
      </c>
      <c r="F366" s="219" t="s">
        <v>2370</v>
      </c>
      <c r="G366" s="217"/>
      <c r="H366" s="220">
        <v>40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84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1:65" s="15" customFormat="1" ht="11.25">
      <c r="B367" s="241"/>
      <c r="C367" s="242"/>
      <c r="D367" s="207" t="s">
        <v>193</v>
      </c>
      <c r="E367" s="243" t="s">
        <v>1</v>
      </c>
      <c r="F367" s="244" t="s">
        <v>2077</v>
      </c>
      <c r="G367" s="242"/>
      <c r="H367" s="245">
        <v>40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193</v>
      </c>
      <c r="AU367" s="251" t="s">
        <v>84</v>
      </c>
      <c r="AV367" s="15" t="s">
        <v>191</v>
      </c>
      <c r="AW367" s="15" t="s">
        <v>31</v>
      </c>
      <c r="AX367" s="15" t="s">
        <v>82</v>
      </c>
      <c r="AY367" s="251" t="s">
        <v>184</v>
      </c>
    </row>
    <row r="368" spans="1:65" s="2" customFormat="1" ht="48">
      <c r="A368" s="34"/>
      <c r="B368" s="35"/>
      <c r="C368" s="192" t="s">
        <v>388</v>
      </c>
      <c r="D368" s="192" t="s">
        <v>187</v>
      </c>
      <c r="E368" s="193" t="s">
        <v>2371</v>
      </c>
      <c r="F368" s="194" t="s">
        <v>2372</v>
      </c>
      <c r="G368" s="195" t="s">
        <v>239</v>
      </c>
      <c r="H368" s="196">
        <v>16</v>
      </c>
      <c r="I368" s="197"/>
      <c r="J368" s="198">
        <f>ROUND(I368*H368,2)</f>
        <v>0</v>
      </c>
      <c r="K368" s="194" t="s">
        <v>649</v>
      </c>
      <c r="L368" s="39"/>
      <c r="M368" s="199" t="s">
        <v>1</v>
      </c>
      <c r="N368" s="200" t="s">
        <v>40</v>
      </c>
      <c r="O368" s="71"/>
      <c r="P368" s="201">
        <f>O368*H368</f>
        <v>0</v>
      </c>
      <c r="Q368" s="201">
        <v>2.9999999999999997E-4</v>
      </c>
      <c r="R368" s="201">
        <f>Q368*H368</f>
        <v>4.7999999999999996E-3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191</v>
      </c>
      <c r="AT368" s="203" t="s">
        <v>187</v>
      </c>
      <c r="AU368" s="203" t="s">
        <v>84</v>
      </c>
      <c r="AY368" s="17" t="s">
        <v>184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82</v>
      </c>
      <c r="BK368" s="204">
        <f>ROUND(I368*H368,2)</f>
        <v>0</v>
      </c>
      <c r="BL368" s="17" t="s">
        <v>191</v>
      </c>
      <c r="BM368" s="203" t="s">
        <v>1361</v>
      </c>
    </row>
    <row r="369" spans="1:65" s="13" customFormat="1" ht="11.25">
      <c r="B369" s="205"/>
      <c r="C369" s="206"/>
      <c r="D369" s="207" t="s">
        <v>193</v>
      </c>
      <c r="E369" s="208" t="s">
        <v>1</v>
      </c>
      <c r="F369" s="209" t="s">
        <v>2373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193</v>
      </c>
      <c r="AU369" s="215" t="s">
        <v>84</v>
      </c>
      <c r="AV369" s="13" t="s">
        <v>82</v>
      </c>
      <c r="AW369" s="13" t="s">
        <v>31</v>
      </c>
      <c r="AX369" s="13" t="s">
        <v>75</v>
      </c>
      <c r="AY369" s="215" t="s">
        <v>184</v>
      </c>
    </row>
    <row r="370" spans="1:65" s="13" customFormat="1" ht="11.25">
      <c r="B370" s="205"/>
      <c r="C370" s="206"/>
      <c r="D370" s="207" t="s">
        <v>193</v>
      </c>
      <c r="E370" s="208" t="s">
        <v>1</v>
      </c>
      <c r="F370" s="209" t="s">
        <v>2369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193</v>
      </c>
      <c r="AU370" s="215" t="s">
        <v>84</v>
      </c>
      <c r="AV370" s="13" t="s">
        <v>82</v>
      </c>
      <c r="AW370" s="13" t="s">
        <v>31</v>
      </c>
      <c r="AX370" s="13" t="s">
        <v>75</v>
      </c>
      <c r="AY370" s="215" t="s">
        <v>184</v>
      </c>
    </row>
    <row r="371" spans="1:65" s="14" customFormat="1" ht="11.25">
      <c r="B371" s="216"/>
      <c r="C371" s="217"/>
      <c r="D371" s="207" t="s">
        <v>193</v>
      </c>
      <c r="E371" s="218" t="s">
        <v>1</v>
      </c>
      <c r="F371" s="219" t="s">
        <v>2332</v>
      </c>
      <c r="G371" s="217"/>
      <c r="H371" s="220">
        <v>16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84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1:65" s="15" customFormat="1" ht="11.25">
      <c r="B372" s="241"/>
      <c r="C372" s="242"/>
      <c r="D372" s="207" t="s">
        <v>193</v>
      </c>
      <c r="E372" s="243" t="s">
        <v>1</v>
      </c>
      <c r="F372" s="244" t="s">
        <v>2077</v>
      </c>
      <c r="G372" s="242"/>
      <c r="H372" s="245">
        <v>16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193</v>
      </c>
      <c r="AU372" s="251" t="s">
        <v>84</v>
      </c>
      <c r="AV372" s="15" t="s">
        <v>191</v>
      </c>
      <c r="AW372" s="15" t="s">
        <v>31</v>
      </c>
      <c r="AX372" s="15" t="s">
        <v>82</v>
      </c>
      <c r="AY372" s="251" t="s">
        <v>184</v>
      </c>
    </row>
    <row r="373" spans="1:65" s="2" customFormat="1" ht="16.5" customHeight="1">
      <c r="A373" s="34"/>
      <c r="B373" s="35"/>
      <c r="C373" s="192" t="s">
        <v>881</v>
      </c>
      <c r="D373" s="192" t="s">
        <v>187</v>
      </c>
      <c r="E373" s="193" t="s">
        <v>2374</v>
      </c>
      <c r="F373" s="194" t="s">
        <v>2375</v>
      </c>
      <c r="G373" s="195" t="s">
        <v>1446</v>
      </c>
      <c r="H373" s="196">
        <v>1</v>
      </c>
      <c r="I373" s="197"/>
      <c r="J373" s="198">
        <f>ROUND(I373*H373,2)</f>
        <v>0</v>
      </c>
      <c r="K373" s="194" t="s">
        <v>649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191</v>
      </c>
      <c r="AT373" s="203" t="s">
        <v>187</v>
      </c>
      <c r="AU373" s="203" t="s">
        <v>84</v>
      </c>
      <c r="AY373" s="17" t="s">
        <v>184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191</v>
      </c>
      <c r="BM373" s="203" t="s">
        <v>1369</v>
      </c>
    </row>
    <row r="374" spans="1:65" s="2" customFormat="1" ht="16.5" customHeight="1">
      <c r="A374" s="34"/>
      <c r="B374" s="35"/>
      <c r="C374" s="192" t="s">
        <v>638</v>
      </c>
      <c r="D374" s="192" t="s">
        <v>187</v>
      </c>
      <c r="E374" s="193" t="s">
        <v>2376</v>
      </c>
      <c r="F374" s="194" t="s">
        <v>2249</v>
      </c>
      <c r="G374" s="195" t="s">
        <v>936</v>
      </c>
      <c r="H374" s="196">
        <v>1.383</v>
      </c>
      <c r="I374" s="197"/>
      <c r="J374" s="198">
        <f>ROUND(I374*H374,2)</f>
        <v>0</v>
      </c>
      <c r="K374" s="194" t="s">
        <v>649</v>
      </c>
      <c r="L374" s="39"/>
      <c r="M374" s="199" t="s">
        <v>1</v>
      </c>
      <c r="N374" s="200" t="s">
        <v>40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191</v>
      </c>
      <c r="AT374" s="203" t="s">
        <v>187</v>
      </c>
      <c r="AU374" s="203" t="s">
        <v>84</v>
      </c>
      <c r="AY374" s="17" t="s">
        <v>184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82</v>
      </c>
      <c r="BK374" s="204">
        <f>ROUND(I374*H374,2)</f>
        <v>0</v>
      </c>
      <c r="BL374" s="17" t="s">
        <v>191</v>
      </c>
      <c r="BM374" s="203" t="s">
        <v>1380</v>
      </c>
    </row>
    <row r="375" spans="1:65" s="12" customFormat="1" ht="25.9" customHeight="1">
      <c r="B375" s="176"/>
      <c r="C375" s="177"/>
      <c r="D375" s="178" t="s">
        <v>74</v>
      </c>
      <c r="E375" s="179" t="s">
        <v>1384</v>
      </c>
      <c r="F375" s="179" t="s">
        <v>1385</v>
      </c>
      <c r="G375" s="177"/>
      <c r="H375" s="177"/>
      <c r="I375" s="180"/>
      <c r="J375" s="181">
        <f>BK375</f>
        <v>0</v>
      </c>
      <c r="K375" s="177"/>
      <c r="L375" s="182"/>
      <c r="M375" s="183"/>
      <c r="N375" s="184"/>
      <c r="O375" s="184"/>
      <c r="P375" s="185">
        <f>SUM(P376:P380)</f>
        <v>0</v>
      </c>
      <c r="Q375" s="184"/>
      <c r="R375" s="185">
        <f>SUM(R376:R380)</f>
        <v>0.625</v>
      </c>
      <c r="S375" s="184"/>
      <c r="T375" s="186">
        <f>SUM(T376:T380)</f>
        <v>0</v>
      </c>
      <c r="AR375" s="187" t="s">
        <v>84</v>
      </c>
      <c r="AT375" s="188" t="s">
        <v>74</v>
      </c>
      <c r="AU375" s="188" t="s">
        <v>75</v>
      </c>
      <c r="AY375" s="187" t="s">
        <v>184</v>
      </c>
      <c r="BK375" s="189">
        <f>SUM(BK376:BK380)</f>
        <v>0</v>
      </c>
    </row>
    <row r="376" spans="1:65" s="2" customFormat="1" ht="36">
      <c r="A376" s="34"/>
      <c r="B376" s="35"/>
      <c r="C376" s="192" t="s">
        <v>888</v>
      </c>
      <c r="D376" s="192" t="s">
        <v>187</v>
      </c>
      <c r="E376" s="193" t="s">
        <v>2377</v>
      </c>
      <c r="F376" s="194" t="s">
        <v>2378</v>
      </c>
      <c r="G376" s="195" t="s">
        <v>1015</v>
      </c>
      <c r="H376" s="196">
        <v>35</v>
      </c>
      <c r="I376" s="197"/>
      <c r="J376" s="198">
        <f>ROUND(I376*H376,2)</f>
        <v>0</v>
      </c>
      <c r="K376" s="194" t="s">
        <v>649</v>
      </c>
      <c r="L376" s="39"/>
      <c r="M376" s="199" t="s">
        <v>1</v>
      </c>
      <c r="N376" s="200" t="s">
        <v>40</v>
      </c>
      <c r="O376" s="71"/>
      <c r="P376" s="201">
        <f>O376*H376</f>
        <v>0</v>
      </c>
      <c r="Q376" s="201">
        <v>1E-3</v>
      </c>
      <c r="R376" s="201">
        <f>Q376*H376</f>
        <v>3.5000000000000003E-2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382</v>
      </c>
      <c r="AT376" s="203" t="s">
        <v>187</v>
      </c>
      <c r="AU376" s="203" t="s">
        <v>82</v>
      </c>
      <c r="AY376" s="17" t="s">
        <v>184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82</v>
      </c>
      <c r="BK376" s="204">
        <f>ROUND(I376*H376,2)</f>
        <v>0</v>
      </c>
      <c r="BL376" s="17" t="s">
        <v>382</v>
      </c>
      <c r="BM376" s="203" t="s">
        <v>1392</v>
      </c>
    </row>
    <row r="377" spans="1:65" s="2" customFormat="1" ht="44.25" customHeight="1">
      <c r="A377" s="34"/>
      <c r="B377" s="35"/>
      <c r="C377" s="192" t="s">
        <v>868</v>
      </c>
      <c r="D377" s="192" t="s">
        <v>187</v>
      </c>
      <c r="E377" s="193" t="s">
        <v>2379</v>
      </c>
      <c r="F377" s="194" t="s">
        <v>2380</v>
      </c>
      <c r="G377" s="195" t="s">
        <v>1015</v>
      </c>
      <c r="H377" s="196">
        <v>30</v>
      </c>
      <c r="I377" s="197"/>
      <c r="J377" s="198">
        <f>ROUND(I377*H377,2)</f>
        <v>0</v>
      </c>
      <c r="K377" s="194" t="s">
        <v>649</v>
      </c>
      <c r="L377" s="39"/>
      <c r="M377" s="199" t="s">
        <v>1</v>
      </c>
      <c r="N377" s="200" t="s">
        <v>40</v>
      </c>
      <c r="O377" s="71"/>
      <c r="P377" s="201">
        <f>O377*H377</f>
        <v>0</v>
      </c>
      <c r="Q377" s="201">
        <v>1E-3</v>
      </c>
      <c r="R377" s="201">
        <f>Q377*H377</f>
        <v>0.03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382</v>
      </c>
      <c r="AT377" s="203" t="s">
        <v>187</v>
      </c>
      <c r="AU377" s="203" t="s">
        <v>82</v>
      </c>
      <c r="AY377" s="17" t="s">
        <v>184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382</v>
      </c>
      <c r="BM377" s="203" t="s">
        <v>1404</v>
      </c>
    </row>
    <row r="378" spans="1:65" s="2" customFormat="1" ht="24">
      <c r="A378" s="34"/>
      <c r="B378" s="35"/>
      <c r="C378" s="192" t="s">
        <v>895</v>
      </c>
      <c r="D378" s="192" t="s">
        <v>187</v>
      </c>
      <c r="E378" s="193" t="s">
        <v>2381</v>
      </c>
      <c r="F378" s="194" t="s">
        <v>2382</v>
      </c>
      <c r="G378" s="195" t="s">
        <v>2126</v>
      </c>
      <c r="H378" s="196">
        <v>12</v>
      </c>
      <c r="I378" s="197"/>
      <c r="J378" s="198">
        <f>ROUND(I378*H378,2)</f>
        <v>0</v>
      </c>
      <c r="K378" s="194" t="s">
        <v>649</v>
      </c>
      <c r="L378" s="39"/>
      <c r="M378" s="199" t="s">
        <v>1</v>
      </c>
      <c r="N378" s="200" t="s">
        <v>40</v>
      </c>
      <c r="O378" s="71"/>
      <c r="P378" s="201">
        <f>O378*H378</f>
        <v>0</v>
      </c>
      <c r="Q378" s="201">
        <v>5.0000000000000001E-3</v>
      </c>
      <c r="R378" s="201">
        <f>Q378*H378</f>
        <v>0.06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382</v>
      </c>
      <c r="AT378" s="203" t="s">
        <v>187</v>
      </c>
      <c r="AU378" s="203" t="s">
        <v>82</v>
      </c>
      <c r="AY378" s="17" t="s">
        <v>184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82</v>
      </c>
      <c r="BK378" s="204">
        <f>ROUND(I378*H378,2)</f>
        <v>0</v>
      </c>
      <c r="BL378" s="17" t="s">
        <v>382</v>
      </c>
      <c r="BM378" s="203" t="s">
        <v>1414</v>
      </c>
    </row>
    <row r="379" spans="1:65" s="2" customFormat="1" ht="24">
      <c r="A379" s="34"/>
      <c r="B379" s="35"/>
      <c r="C379" s="192" t="s">
        <v>899</v>
      </c>
      <c r="D379" s="192" t="s">
        <v>187</v>
      </c>
      <c r="E379" s="193" t="s">
        <v>2383</v>
      </c>
      <c r="F379" s="194" t="s">
        <v>2384</v>
      </c>
      <c r="G379" s="195" t="s">
        <v>1446</v>
      </c>
      <c r="H379" s="196">
        <v>1</v>
      </c>
      <c r="I379" s="197"/>
      <c r="J379" s="198">
        <f>ROUND(I379*H379,2)</f>
        <v>0</v>
      </c>
      <c r="K379" s="194" t="s">
        <v>649</v>
      </c>
      <c r="L379" s="39"/>
      <c r="M379" s="199" t="s">
        <v>1</v>
      </c>
      <c r="N379" s="200" t="s">
        <v>40</v>
      </c>
      <c r="O379" s="71"/>
      <c r="P379" s="201">
        <f>O379*H379</f>
        <v>0</v>
      </c>
      <c r="Q379" s="201">
        <v>0.5</v>
      </c>
      <c r="R379" s="201">
        <f>Q379*H379</f>
        <v>0.5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382</v>
      </c>
      <c r="AT379" s="203" t="s">
        <v>187</v>
      </c>
      <c r="AU379" s="203" t="s">
        <v>82</v>
      </c>
      <c r="AY379" s="17" t="s">
        <v>184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82</v>
      </c>
      <c r="BK379" s="204">
        <f>ROUND(I379*H379,2)</f>
        <v>0</v>
      </c>
      <c r="BL379" s="17" t="s">
        <v>382</v>
      </c>
      <c r="BM379" s="203" t="s">
        <v>1422</v>
      </c>
    </row>
    <row r="380" spans="1:65" s="2" customFormat="1" ht="21.75" customHeight="1">
      <c r="A380" s="34"/>
      <c r="B380" s="35"/>
      <c r="C380" s="192" t="s">
        <v>903</v>
      </c>
      <c r="D380" s="192" t="s">
        <v>187</v>
      </c>
      <c r="E380" s="193" t="s">
        <v>2385</v>
      </c>
      <c r="F380" s="194" t="s">
        <v>2386</v>
      </c>
      <c r="G380" s="195" t="s">
        <v>936</v>
      </c>
      <c r="H380" s="196">
        <v>0.42499999999999999</v>
      </c>
      <c r="I380" s="197"/>
      <c r="J380" s="198">
        <f>ROUND(I380*H380,2)</f>
        <v>0</v>
      </c>
      <c r="K380" s="194" t="s">
        <v>649</v>
      </c>
      <c r="L380" s="39"/>
      <c r="M380" s="199" t="s">
        <v>1</v>
      </c>
      <c r="N380" s="200" t="s">
        <v>40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382</v>
      </c>
      <c r="AT380" s="203" t="s">
        <v>187</v>
      </c>
      <c r="AU380" s="203" t="s">
        <v>82</v>
      </c>
      <c r="AY380" s="17" t="s">
        <v>184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82</v>
      </c>
      <c r="BK380" s="204">
        <f>ROUND(I380*H380,2)</f>
        <v>0</v>
      </c>
      <c r="BL380" s="17" t="s">
        <v>382</v>
      </c>
      <c r="BM380" s="203" t="s">
        <v>1433</v>
      </c>
    </row>
    <row r="381" spans="1:65" s="12" customFormat="1" ht="25.9" customHeight="1">
      <c r="B381" s="176"/>
      <c r="C381" s="177"/>
      <c r="D381" s="178" t="s">
        <v>74</v>
      </c>
      <c r="E381" s="179" t="s">
        <v>1950</v>
      </c>
      <c r="F381" s="179" t="s">
        <v>2387</v>
      </c>
      <c r="G381" s="177"/>
      <c r="H381" s="177"/>
      <c r="I381" s="180"/>
      <c r="J381" s="181">
        <f>BK381</f>
        <v>0</v>
      </c>
      <c r="K381" s="177"/>
      <c r="L381" s="182"/>
      <c r="M381" s="183"/>
      <c r="N381" s="184"/>
      <c r="O381" s="184"/>
      <c r="P381" s="185">
        <f>SUM(P382:P389)</f>
        <v>0</v>
      </c>
      <c r="Q381" s="184"/>
      <c r="R381" s="185">
        <f>SUM(R382:R389)</f>
        <v>0</v>
      </c>
      <c r="S381" s="184"/>
      <c r="T381" s="186">
        <f>SUM(T382:T389)</f>
        <v>0</v>
      </c>
      <c r="AR381" s="187" t="s">
        <v>84</v>
      </c>
      <c r="AT381" s="188" t="s">
        <v>74</v>
      </c>
      <c r="AU381" s="188" t="s">
        <v>75</v>
      </c>
      <c r="AY381" s="187" t="s">
        <v>184</v>
      </c>
      <c r="BK381" s="189">
        <f>SUM(BK382:BK389)</f>
        <v>0</v>
      </c>
    </row>
    <row r="382" spans="1:65" s="2" customFormat="1" ht="21.75" customHeight="1">
      <c r="A382" s="34"/>
      <c r="B382" s="35"/>
      <c r="C382" s="192" t="s">
        <v>907</v>
      </c>
      <c r="D382" s="192" t="s">
        <v>187</v>
      </c>
      <c r="E382" s="193" t="s">
        <v>2388</v>
      </c>
      <c r="F382" s="194" t="s">
        <v>2389</v>
      </c>
      <c r="G382" s="195" t="s">
        <v>122</v>
      </c>
      <c r="H382" s="196">
        <v>10</v>
      </c>
      <c r="I382" s="197"/>
      <c r="J382" s="198">
        <f>ROUND(I382*H382,2)</f>
        <v>0</v>
      </c>
      <c r="K382" s="194" t="s">
        <v>649</v>
      </c>
      <c r="L382" s="39"/>
      <c r="M382" s="199" t="s">
        <v>1</v>
      </c>
      <c r="N382" s="200" t="s">
        <v>40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382</v>
      </c>
      <c r="AT382" s="203" t="s">
        <v>187</v>
      </c>
      <c r="AU382" s="203" t="s">
        <v>82</v>
      </c>
      <c r="AY382" s="17" t="s">
        <v>184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82</v>
      </c>
      <c r="BK382" s="204">
        <f>ROUND(I382*H382,2)</f>
        <v>0</v>
      </c>
      <c r="BL382" s="17" t="s">
        <v>382</v>
      </c>
      <c r="BM382" s="203" t="s">
        <v>1450</v>
      </c>
    </row>
    <row r="383" spans="1:65" s="13" customFormat="1" ht="11.25">
      <c r="B383" s="205"/>
      <c r="C383" s="206"/>
      <c r="D383" s="207" t="s">
        <v>193</v>
      </c>
      <c r="E383" s="208" t="s">
        <v>1</v>
      </c>
      <c r="F383" s="209" t="s">
        <v>2175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193</v>
      </c>
      <c r="AU383" s="215" t="s">
        <v>82</v>
      </c>
      <c r="AV383" s="13" t="s">
        <v>82</v>
      </c>
      <c r="AW383" s="13" t="s">
        <v>31</v>
      </c>
      <c r="AX383" s="13" t="s">
        <v>75</v>
      </c>
      <c r="AY383" s="215" t="s">
        <v>184</v>
      </c>
    </row>
    <row r="384" spans="1:65" s="14" customFormat="1" ht="11.25">
      <c r="B384" s="216"/>
      <c r="C384" s="217"/>
      <c r="D384" s="207" t="s">
        <v>193</v>
      </c>
      <c r="E384" s="218" t="s">
        <v>1</v>
      </c>
      <c r="F384" s="219" t="s">
        <v>2390</v>
      </c>
      <c r="G384" s="217"/>
      <c r="H384" s="220">
        <v>10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193</v>
      </c>
      <c r="AU384" s="226" t="s">
        <v>82</v>
      </c>
      <c r="AV384" s="14" t="s">
        <v>84</v>
      </c>
      <c r="AW384" s="14" t="s">
        <v>31</v>
      </c>
      <c r="AX384" s="14" t="s">
        <v>75</v>
      </c>
      <c r="AY384" s="226" t="s">
        <v>184</v>
      </c>
    </row>
    <row r="385" spans="1:65" s="15" customFormat="1" ht="11.25">
      <c r="B385" s="241"/>
      <c r="C385" s="242"/>
      <c r="D385" s="207" t="s">
        <v>193</v>
      </c>
      <c r="E385" s="243" t="s">
        <v>1</v>
      </c>
      <c r="F385" s="244" t="s">
        <v>2077</v>
      </c>
      <c r="G385" s="242"/>
      <c r="H385" s="245">
        <v>10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193</v>
      </c>
      <c r="AU385" s="251" t="s">
        <v>82</v>
      </c>
      <c r="AV385" s="15" t="s">
        <v>191</v>
      </c>
      <c r="AW385" s="15" t="s">
        <v>31</v>
      </c>
      <c r="AX385" s="15" t="s">
        <v>82</v>
      </c>
      <c r="AY385" s="251" t="s">
        <v>184</v>
      </c>
    </row>
    <row r="386" spans="1:65" s="2" customFormat="1" ht="21.75" customHeight="1">
      <c r="A386" s="34"/>
      <c r="B386" s="35"/>
      <c r="C386" s="192" t="s">
        <v>823</v>
      </c>
      <c r="D386" s="192" t="s">
        <v>187</v>
      </c>
      <c r="E386" s="193" t="s">
        <v>2391</v>
      </c>
      <c r="F386" s="194" t="s">
        <v>2392</v>
      </c>
      <c r="G386" s="195" t="s">
        <v>327</v>
      </c>
      <c r="H386" s="196">
        <v>786.6</v>
      </c>
      <c r="I386" s="197"/>
      <c r="J386" s="198">
        <f>ROUND(I386*H386,2)</f>
        <v>0</v>
      </c>
      <c r="K386" s="194" t="s">
        <v>649</v>
      </c>
      <c r="L386" s="39"/>
      <c r="M386" s="199" t="s">
        <v>1</v>
      </c>
      <c r="N386" s="200" t="s">
        <v>40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382</v>
      </c>
      <c r="AT386" s="203" t="s">
        <v>187</v>
      </c>
      <c r="AU386" s="203" t="s">
        <v>82</v>
      </c>
      <c r="AY386" s="17" t="s">
        <v>184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82</v>
      </c>
      <c r="BK386" s="204">
        <f>ROUND(I386*H386,2)</f>
        <v>0</v>
      </c>
      <c r="BL386" s="17" t="s">
        <v>382</v>
      </c>
      <c r="BM386" s="203" t="s">
        <v>1458</v>
      </c>
    </row>
    <row r="387" spans="1:65" s="13" customFormat="1" ht="11.25">
      <c r="B387" s="205"/>
      <c r="C387" s="206"/>
      <c r="D387" s="207" t="s">
        <v>193</v>
      </c>
      <c r="E387" s="208" t="s">
        <v>1</v>
      </c>
      <c r="F387" s="209" t="s">
        <v>2175</v>
      </c>
      <c r="G387" s="206"/>
      <c r="H387" s="208" t="s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193</v>
      </c>
      <c r="AU387" s="215" t="s">
        <v>82</v>
      </c>
      <c r="AV387" s="13" t="s">
        <v>82</v>
      </c>
      <c r="AW387" s="13" t="s">
        <v>31</v>
      </c>
      <c r="AX387" s="13" t="s">
        <v>75</v>
      </c>
      <c r="AY387" s="215" t="s">
        <v>184</v>
      </c>
    </row>
    <row r="388" spans="1:65" s="14" customFormat="1" ht="11.25">
      <c r="B388" s="216"/>
      <c r="C388" s="217"/>
      <c r="D388" s="207" t="s">
        <v>193</v>
      </c>
      <c r="E388" s="218" t="s">
        <v>1</v>
      </c>
      <c r="F388" s="219" t="s">
        <v>2393</v>
      </c>
      <c r="G388" s="217"/>
      <c r="H388" s="220">
        <v>786.6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193</v>
      </c>
      <c r="AU388" s="226" t="s">
        <v>82</v>
      </c>
      <c r="AV388" s="14" t="s">
        <v>84</v>
      </c>
      <c r="AW388" s="14" t="s">
        <v>31</v>
      </c>
      <c r="AX388" s="14" t="s">
        <v>75</v>
      </c>
      <c r="AY388" s="226" t="s">
        <v>184</v>
      </c>
    </row>
    <row r="389" spans="1:65" s="15" customFormat="1" ht="11.25">
      <c r="B389" s="241"/>
      <c r="C389" s="242"/>
      <c r="D389" s="207" t="s">
        <v>193</v>
      </c>
      <c r="E389" s="243" t="s">
        <v>1</v>
      </c>
      <c r="F389" s="244" t="s">
        <v>2077</v>
      </c>
      <c r="G389" s="242"/>
      <c r="H389" s="245">
        <v>786.6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AT389" s="251" t="s">
        <v>193</v>
      </c>
      <c r="AU389" s="251" t="s">
        <v>82</v>
      </c>
      <c r="AV389" s="15" t="s">
        <v>191</v>
      </c>
      <c r="AW389" s="15" t="s">
        <v>31</v>
      </c>
      <c r="AX389" s="15" t="s">
        <v>82</v>
      </c>
      <c r="AY389" s="251" t="s">
        <v>184</v>
      </c>
    </row>
    <row r="390" spans="1:65" s="12" customFormat="1" ht="25.9" customHeight="1">
      <c r="B390" s="176"/>
      <c r="C390" s="177"/>
      <c r="D390" s="178" t="s">
        <v>74</v>
      </c>
      <c r="E390" s="179" t="s">
        <v>2394</v>
      </c>
      <c r="F390" s="179" t="s">
        <v>2395</v>
      </c>
      <c r="G390" s="177"/>
      <c r="H390" s="177"/>
      <c r="I390" s="180"/>
      <c r="J390" s="181">
        <f>BK390</f>
        <v>0</v>
      </c>
      <c r="K390" s="177"/>
      <c r="L390" s="182"/>
      <c r="M390" s="183"/>
      <c r="N390" s="184"/>
      <c r="O390" s="184"/>
      <c r="P390" s="185">
        <f>SUM(P391:P402)</f>
        <v>0</v>
      </c>
      <c r="Q390" s="184"/>
      <c r="R390" s="185">
        <f>SUM(R391:R402)</f>
        <v>0</v>
      </c>
      <c r="S390" s="184"/>
      <c r="T390" s="186">
        <f>SUM(T391:T402)</f>
        <v>0</v>
      </c>
      <c r="AR390" s="187" t="s">
        <v>82</v>
      </c>
      <c r="AT390" s="188" t="s">
        <v>74</v>
      </c>
      <c r="AU390" s="188" t="s">
        <v>75</v>
      </c>
      <c r="AY390" s="187" t="s">
        <v>184</v>
      </c>
      <c r="BK390" s="189">
        <f>SUM(BK391:BK402)</f>
        <v>0</v>
      </c>
    </row>
    <row r="391" spans="1:65" s="2" customFormat="1" ht="16.5" customHeight="1">
      <c r="A391" s="34"/>
      <c r="B391" s="35"/>
      <c r="C391" s="192" t="s">
        <v>915</v>
      </c>
      <c r="D391" s="192" t="s">
        <v>187</v>
      </c>
      <c r="E391" s="193" t="s">
        <v>2396</v>
      </c>
      <c r="F391" s="194" t="s">
        <v>2397</v>
      </c>
      <c r="G391" s="195" t="s">
        <v>2398</v>
      </c>
      <c r="H391" s="196">
        <v>300</v>
      </c>
      <c r="I391" s="197"/>
      <c r="J391" s="198">
        <f t="shared" ref="J391:J402" si="0">ROUND(I391*H391,2)</f>
        <v>0</v>
      </c>
      <c r="K391" s="194" t="s">
        <v>649</v>
      </c>
      <c r="L391" s="39"/>
      <c r="M391" s="199" t="s">
        <v>1</v>
      </c>
      <c r="N391" s="200" t="s">
        <v>40</v>
      </c>
      <c r="O391" s="71"/>
      <c r="P391" s="201">
        <f t="shared" ref="P391:P402" si="1">O391*H391</f>
        <v>0</v>
      </c>
      <c r="Q391" s="201">
        <v>0</v>
      </c>
      <c r="R391" s="201">
        <f t="shared" ref="R391:R402" si="2">Q391*H391</f>
        <v>0</v>
      </c>
      <c r="S391" s="201">
        <v>0</v>
      </c>
      <c r="T391" s="202">
        <f t="shared" ref="T391:T402" si="3"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191</v>
      </c>
      <c r="AT391" s="203" t="s">
        <v>187</v>
      </c>
      <c r="AU391" s="203" t="s">
        <v>82</v>
      </c>
      <c r="AY391" s="17" t="s">
        <v>184</v>
      </c>
      <c r="BE391" s="204">
        <f t="shared" ref="BE391:BE402" si="4">IF(N391="základní",J391,0)</f>
        <v>0</v>
      </c>
      <c r="BF391" s="204">
        <f t="shared" ref="BF391:BF402" si="5">IF(N391="snížená",J391,0)</f>
        <v>0</v>
      </c>
      <c r="BG391" s="204">
        <f t="shared" ref="BG391:BG402" si="6">IF(N391="zákl. přenesená",J391,0)</f>
        <v>0</v>
      </c>
      <c r="BH391" s="204">
        <f t="shared" ref="BH391:BH402" si="7">IF(N391="sníž. přenesená",J391,0)</f>
        <v>0</v>
      </c>
      <c r="BI391" s="204">
        <f t="shared" ref="BI391:BI402" si="8">IF(N391="nulová",J391,0)</f>
        <v>0</v>
      </c>
      <c r="BJ391" s="17" t="s">
        <v>82</v>
      </c>
      <c r="BK391" s="204">
        <f t="shared" ref="BK391:BK402" si="9">ROUND(I391*H391,2)</f>
        <v>0</v>
      </c>
      <c r="BL391" s="17" t="s">
        <v>191</v>
      </c>
      <c r="BM391" s="203" t="s">
        <v>1474</v>
      </c>
    </row>
    <row r="392" spans="1:65" s="2" customFormat="1" ht="16.5" customHeight="1">
      <c r="A392" s="34"/>
      <c r="B392" s="35"/>
      <c r="C392" s="192" t="s">
        <v>921</v>
      </c>
      <c r="D392" s="192" t="s">
        <v>187</v>
      </c>
      <c r="E392" s="193" t="s">
        <v>2399</v>
      </c>
      <c r="F392" s="194" t="s">
        <v>2400</v>
      </c>
      <c r="G392" s="195" t="s">
        <v>2245</v>
      </c>
      <c r="H392" s="196">
        <v>28</v>
      </c>
      <c r="I392" s="197"/>
      <c r="J392" s="198">
        <f t="shared" si="0"/>
        <v>0</v>
      </c>
      <c r="K392" s="194" t="s">
        <v>649</v>
      </c>
      <c r="L392" s="39"/>
      <c r="M392" s="199" t="s">
        <v>1</v>
      </c>
      <c r="N392" s="200" t="s">
        <v>40</v>
      </c>
      <c r="O392" s="71"/>
      <c r="P392" s="201">
        <f t="shared" si="1"/>
        <v>0</v>
      </c>
      <c r="Q392" s="201">
        <v>0</v>
      </c>
      <c r="R392" s="201">
        <f t="shared" si="2"/>
        <v>0</v>
      </c>
      <c r="S392" s="201">
        <v>0</v>
      </c>
      <c r="T392" s="202">
        <f t="shared" si="3"/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191</v>
      </c>
      <c r="AT392" s="203" t="s">
        <v>187</v>
      </c>
      <c r="AU392" s="203" t="s">
        <v>82</v>
      </c>
      <c r="AY392" s="17" t="s">
        <v>184</v>
      </c>
      <c r="BE392" s="204">
        <f t="shared" si="4"/>
        <v>0</v>
      </c>
      <c r="BF392" s="204">
        <f t="shared" si="5"/>
        <v>0</v>
      </c>
      <c r="BG392" s="204">
        <f t="shared" si="6"/>
        <v>0</v>
      </c>
      <c r="BH392" s="204">
        <f t="shared" si="7"/>
        <v>0</v>
      </c>
      <c r="BI392" s="204">
        <f t="shared" si="8"/>
        <v>0</v>
      </c>
      <c r="BJ392" s="17" t="s">
        <v>82</v>
      </c>
      <c r="BK392" s="204">
        <f t="shared" si="9"/>
        <v>0</v>
      </c>
      <c r="BL392" s="17" t="s">
        <v>191</v>
      </c>
      <c r="BM392" s="203" t="s">
        <v>1482</v>
      </c>
    </row>
    <row r="393" spans="1:65" s="2" customFormat="1" ht="44.25" customHeight="1">
      <c r="A393" s="34"/>
      <c r="B393" s="35"/>
      <c r="C393" s="192" t="s">
        <v>926</v>
      </c>
      <c r="D393" s="192" t="s">
        <v>187</v>
      </c>
      <c r="E393" s="193" t="s">
        <v>2401</v>
      </c>
      <c r="F393" s="194" t="s">
        <v>2402</v>
      </c>
      <c r="G393" s="195" t="s">
        <v>2126</v>
      </c>
      <c r="H393" s="196">
        <v>10</v>
      </c>
      <c r="I393" s="197"/>
      <c r="J393" s="198">
        <f t="shared" si="0"/>
        <v>0</v>
      </c>
      <c r="K393" s="194" t="s">
        <v>649</v>
      </c>
      <c r="L393" s="39"/>
      <c r="M393" s="199" t="s">
        <v>1</v>
      </c>
      <c r="N393" s="200" t="s">
        <v>40</v>
      </c>
      <c r="O393" s="71"/>
      <c r="P393" s="201">
        <f t="shared" si="1"/>
        <v>0</v>
      </c>
      <c r="Q393" s="201">
        <v>0</v>
      </c>
      <c r="R393" s="201">
        <f t="shared" si="2"/>
        <v>0</v>
      </c>
      <c r="S393" s="201">
        <v>0</v>
      </c>
      <c r="T393" s="202">
        <f t="shared" si="3"/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191</v>
      </c>
      <c r="AT393" s="203" t="s">
        <v>187</v>
      </c>
      <c r="AU393" s="203" t="s">
        <v>82</v>
      </c>
      <c r="AY393" s="17" t="s">
        <v>184</v>
      </c>
      <c r="BE393" s="204">
        <f t="shared" si="4"/>
        <v>0</v>
      </c>
      <c r="BF393" s="204">
        <f t="shared" si="5"/>
        <v>0</v>
      </c>
      <c r="BG393" s="204">
        <f t="shared" si="6"/>
        <v>0</v>
      </c>
      <c r="BH393" s="204">
        <f t="shared" si="7"/>
        <v>0</v>
      </c>
      <c r="BI393" s="204">
        <f t="shared" si="8"/>
        <v>0</v>
      </c>
      <c r="BJ393" s="17" t="s">
        <v>82</v>
      </c>
      <c r="BK393" s="204">
        <f t="shared" si="9"/>
        <v>0</v>
      </c>
      <c r="BL393" s="17" t="s">
        <v>191</v>
      </c>
      <c r="BM393" s="203" t="s">
        <v>1492</v>
      </c>
    </row>
    <row r="394" spans="1:65" s="2" customFormat="1" ht="16.5" customHeight="1">
      <c r="A394" s="34"/>
      <c r="B394" s="35"/>
      <c r="C394" s="192" t="s">
        <v>933</v>
      </c>
      <c r="D394" s="192" t="s">
        <v>187</v>
      </c>
      <c r="E394" s="193" t="s">
        <v>2403</v>
      </c>
      <c r="F394" s="194" t="s">
        <v>2404</v>
      </c>
      <c r="G394" s="195" t="s">
        <v>1446</v>
      </c>
      <c r="H394" s="196">
        <v>1</v>
      </c>
      <c r="I394" s="197"/>
      <c r="J394" s="198">
        <f t="shared" si="0"/>
        <v>0</v>
      </c>
      <c r="K394" s="194" t="s">
        <v>649</v>
      </c>
      <c r="L394" s="39"/>
      <c r="M394" s="199" t="s">
        <v>1</v>
      </c>
      <c r="N394" s="200" t="s">
        <v>40</v>
      </c>
      <c r="O394" s="71"/>
      <c r="P394" s="201">
        <f t="shared" si="1"/>
        <v>0</v>
      </c>
      <c r="Q394" s="201">
        <v>0</v>
      </c>
      <c r="R394" s="201">
        <f t="shared" si="2"/>
        <v>0</v>
      </c>
      <c r="S394" s="201">
        <v>0</v>
      </c>
      <c r="T394" s="202">
        <f t="shared" si="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191</v>
      </c>
      <c r="AT394" s="203" t="s">
        <v>187</v>
      </c>
      <c r="AU394" s="203" t="s">
        <v>82</v>
      </c>
      <c r="AY394" s="17" t="s">
        <v>184</v>
      </c>
      <c r="BE394" s="204">
        <f t="shared" si="4"/>
        <v>0</v>
      </c>
      <c r="BF394" s="204">
        <f t="shared" si="5"/>
        <v>0</v>
      </c>
      <c r="BG394" s="204">
        <f t="shared" si="6"/>
        <v>0</v>
      </c>
      <c r="BH394" s="204">
        <f t="shared" si="7"/>
        <v>0</v>
      </c>
      <c r="BI394" s="204">
        <f t="shared" si="8"/>
        <v>0</v>
      </c>
      <c r="BJ394" s="17" t="s">
        <v>82</v>
      </c>
      <c r="BK394" s="204">
        <f t="shared" si="9"/>
        <v>0</v>
      </c>
      <c r="BL394" s="17" t="s">
        <v>191</v>
      </c>
      <c r="BM394" s="203" t="s">
        <v>809</v>
      </c>
    </row>
    <row r="395" spans="1:65" s="2" customFormat="1" ht="16.5" customHeight="1">
      <c r="A395" s="34"/>
      <c r="B395" s="35"/>
      <c r="C395" s="192" t="s">
        <v>938</v>
      </c>
      <c r="D395" s="192" t="s">
        <v>187</v>
      </c>
      <c r="E395" s="193" t="s">
        <v>2405</v>
      </c>
      <c r="F395" s="194" t="s">
        <v>2406</v>
      </c>
      <c r="G395" s="195" t="s">
        <v>2245</v>
      </c>
      <c r="H395" s="196">
        <v>40</v>
      </c>
      <c r="I395" s="197"/>
      <c r="J395" s="198">
        <f t="shared" si="0"/>
        <v>0</v>
      </c>
      <c r="K395" s="194" t="s">
        <v>649</v>
      </c>
      <c r="L395" s="39"/>
      <c r="M395" s="199" t="s">
        <v>1</v>
      </c>
      <c r="N395" s="200" t="s">
        <v>40</v>
      </c>
      <c r="O395" s="71"/>
      <c r="P395" s="201">
        <f t="shared" si="1"/>
        <v>0</v>
      </c>
      <c r="Q395" s="201">
        <v>0</v>
      </c>
      <c r="R395" s="201">
        <f t="shared" si="2"/>
        <v>0</v>
      </c>
      <c r="S395" s="201">
        <v>0</v>
      </c>
      <c r="T395" s="202">
        <f t="shared" si="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191</v>
      </c>
      <c r="AT395" s="203" t="s">
        <v>187</v>
      </c>
      <c r="AU395" s="203" t="s">
        <v>82</v>
      </c>
      <c r="AY395" s="17" t="s">
        <v>184</v>
      </c>
      <c r="BE395" s="204">
        <f t="shared" si="4"/>
        <v>0</v>
      </c>
      <c r="BF395" s="204">
        <f t="shared" si="5"/>
        <v>0</v>
      </c>
      <c r="BG395" s="204">
        <f t="shared" si="6"/>
        <v>0</v>
      </c>
      <c r="BH395" s="204">
        <f t="shared" si="7"/>
        <v>0</v>
      </c>
      <c r="BI395" s="204">
        <f t="shared" si="8"/>
        <v>0</v>
      </c>
      <c r="BJ395" s="17" t="s">
        <v>82</v>
      </c>
      <c r="BK395" s="204">
        <f t="shared" si="9"/>
        <v>0</v>
      </c>
      <c r="BL395" s="17" t="s">
        <v>191</v>
      </c>
      <c r="BM395" s="203" t="s">
        <v>1512</v>
      </c>
    </row>
    <row r="396" spans="1:65" s="2" customFormat="1" ht="24">
      <c r="A396" s="34"/>
      <c r="B396" s="35"/>
      <c r="C396" s="192" t="s">
        <v>942</v>
      </c>
      <c r="D396" s="192" t="s">
        <v>187</v>
      </c>
      <c r="E396" s="193" t="s">
        <v>2407</v>
      </c>
      <c r="F396" s="194" t="s">
        <v>2408</v>
      </c>
      <c r="G396" s="195" t="s">
        <v>2245</v>
      </c>
      <c r="H396" s="196">
        <v>86</v>
      </c>
      <c r="I396" s="197"/>
      <c r="J396" s="198">
        <f t="shared" si="0"/>
        <v>0</v>
      </c>
      <c r="K396" s="194" t="s">
        <v>649</v>
      </c>
      <c r="L396" s="39"/>
      <c r="M396" s="199" t="s">
        <v>1</v>
      </c>
      <c r="N396" s="200" t="s">
        <v>40</v>
      </c>
      <c r="O396" s="71"/>
      <c r="P396" s="201">
        <f t="shared" si="1"/>
        <v>0</v>
      </c>
      <c r="Q396" s="201">
        <v>0</v>
      </c>
      <c r="R396" s="201">
        <f t="shared" si="2"/>
        <v>0</v>
      </c>
      <c r="S396" s="201">
        <v>0</v>
      </c>
      <c r="T396" s="202">
        <f t="shared" si="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191</v>
      </c>
      <c r="AT396" s="203" t="s">
        <v>187</v>
      </c>
      <c r="AU396" s="203" t="s">
        <v>82</v>
      </c>
      <c r="AY396" s="17" t="s">
        <v>184</v>
      </c>
      <c r="BE396" s="204">
        <f t="shared" si="4"/>
        <v>0</v>
      </c>
      <c r="BF396" s="204">
        <f t="shared" si="5"/>
        <v>0</v>
      </c>
      <c r="BG396" s="204">
        <f t="shared" si="6"/>
        <v>0</v>
      </c>
      <c r="BH396" s="204">
        <f t="shared" si="7"/>
        <v>0</v>
      </c>
      <c r="BI396" s="204">
        <f t="shared" si="8"/>
        <v>0</v>
      </c>
      <c r="BJ396" s="17" t="s">
        <v>82</v>
      </c>
      <c r="BK396" s="204">
        <f t="shared" si="9"/>
        <v>0</v>
      </c>
      <c r="BL396" s="17" t="s">
        <v>191</v>
      </c>
      <c r="BM396" s="203" t="s">
        <v>1521</v>
      </c>
    </row>
    <row r="397" spans="1:65" s="2" customFormat="1" ht="16.5" customHeight="1">
      <c r="A397" s="34"/>
      <c r="B397" s="35"/>
      <c r="C397" s="192" t="s">
        <v>947</v>
      </c>
      <c r="D397" s="192" t="s">
        <v>187</v>
      </c>
      <c r="E397" s="193" t="s">
        <v>2409</v>
      </c>
      <c r="F397" s="194" t="s">
        <v>2410</v>
      </c>
      <c r="G397" s="195" t="s">
        <v>2245</v>
      </c>
      <c r="H397" s="196">
        <v>24</v>
      </c>
      <c r="I397" s="197"/>
      <c r="J397" s="198">
        <f t="shared" si="0"/>
        <v>0</v>
      </c>
      <c r="K397" s="194" t="s">
        <v>649</v>
      </c>
      <c r="L397" s="39"/>
      <c r="M397" s="199" t="s">
        <v>1</v>
      </c>
      <c r="N397" s="200" t="s">
        <v>40</v>
      </c>
      <c r="O397" s="71"/>
      <c r="P397" s="201">
        <f t="shared" si="1"/>
        <v>0</v>
      </c>
      <c r="Q397" s="201">
        <v>0</v>
      </c>
      <c r="R397" s="201">
        <f t="shared" si="2"/>
        <v>0</v>
      </c>
      <c r="S397" s="201">
        <v>0</v>
      </c>
      <c r="T397" s="202">
        <f t="shared" si="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191</v>
      </c>
      <c r="AT397" s="203" t="s">
        <v>187</v>
      </c>
      <c r="AU397" s="203" t="s">
        <v>82</v>
      </c>
      <c r="AY397" s="17" t="s">
        <v>184</v>
      </c>
      <c r="BE397" s="204">
        <f t="shared" si="4"/>
        <v>0</v>
      </c>
      <c r="BF397" s="204">
        <f t="shared" si="5"/>
        <v>0</v>
      </c>
      <c r="BG397" s="204">
        <f t="shared" si="6"/>
        <v>0</v>
      </c>
      <c r="BH397" s="204">
        <f t="shared" si="7"/>
        <v>0</v>
      </c>
      <c r="BI397" s="204">
        <f t="shared" si="8"/>
        <v>0</v>
      </c>
      <c r="BJ397" s="17" t="s">
        <v>82</v>
      </c>
      <c r="BK397" s="204">
        <f t="shared" si="9"/>
        <v>0</v>
      </c>
      <c r="BL397" s="17" t="s">
        <v>191</v>
      </c>
      <c r="BM397" s="203" t="s">
        <v>1530</v>
      </c>
    </row>
    <row r="398" spans="1:65" s="2" customFormat="1" ht="24">
      <c r="A398" s="34"/>
      <c r="B398" s="35"/>
      <c r="C398" s="192" t="s">
        <v>952</v>
      </c>
      <c r="D398" s="192" t="s">
        <v>187</v>
      </c>
      <c r="E398" s="193" t="s">
        <v>2411</v>
      </c>
      <c r="F398" s="194" t="s">
        <v>2412</v>
      </c>
      <c r="G398" s="195" t="s">
        <v>2245</v>
      </c>
      <c r="H398" s="196">
        <v>72</v>
      </c>
      <c r="I398" s="197"/>
      <c r="J398" s="198">
        <f t="shared" si="0"/>
        <v>0</v>
      </c>
      <c r="K398" s="194" t="s">
        <v>649</v>
      </c>
      <c r="L398" s="39"/>
      <c r="M398" s="199" t="s">
        <v>1</v>
      </c>
      <c r="N398" s="200" t="s">
        <v>40</v>
      </c>
      <c r="O398" s="71"/>
      <c r="P398" s="201">
        <f t="shared" si="1"/>
        <v>0</v>
      </c>
      <c r="Q398" s="201">
        <v>0</v>
      </c>
      <c r="R398" s="201">
        <f t="shared" si="2"/>
        <v>0</v>
      </c>
      <c r="S398" s="201">
        <v>0</v>
      </c>
      <c r="T398" s="202">
        <f t="shared" si="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191</v>
      </c>
      <c r="AT398" s="203" t="s">
        <v>187</v>
      </c>
      <c r="AU398" s="203" t="s">
        <v>82</v>
      </c>
      <c r="AY398" s="17" t="s">
        <v>184</v>
      </c>
      <c r="BE398" s="204">
        <f t="shared" si="4"/>
        <v>0</v>
      </c>
      <c r="BF398" s="204">
        <f t="shared" si="5"/>
        <v>0</v>
      </c>
      <c r="BG398" s="204">
        <f t="shared" si="6"/>
        <v>0</v>
      </c>
      <c r="BH398" s="204">
        <f t="shared" si="7"/>
        <v>0</v>
      </c>
      <c r="BI398" s="204">
        <f t="shared" si="8"/>
        <v>0</v>
      </c>
      <c r="BJ398" s="17" t="s">
        <v>82</v>
      </c>
      <c r="BK398" s="204">
        <f t="shared" si="9"/>
        <v>0</v>
      </c>
      <c r="BL398" s="17" t="s">
        <v>191</v>
      </c>
      <c r="BM398" s="203" t="s">
        <v>1538</v>
      </c>
    </row>
    <row r="399" spans="1:65" s="2" customFormat="1" ht="36">
      <c r="A399" s="34"/>
      <c r="B399" s="35"/>
      <c r="C399" s="192" t="s">
        <v>957</v>
      </c>
      <c r="D399" s="192" t="s">
        <v>187</v>
      </c>
      <c r="E399" s="193" t="s">
        <v>2413</v>
      </c>
      <c r="F399" s="194" t="s">
        <v>2414</v>
      </c>
      <c r="G399" s="195" t="s">
        <v>2245</v>
      </c>
      <c r="H399" s="196">
        <v>24</v>
      </c>
      <c r="I399" s="197"/>
      <c r="J399" s="198">
        <f t="shared" si="0"/>
        <v>0</v>
      </c>
      <c r="K399" s="194" t="s">
        <v>649</v>
      </c>
      <c r="L399" s="39"/>
      <c r="M399" s="199" t="s">
        <v>1</v>
      </c>
      <c r="N399" s="200" t="s">
        <v>40</v>
      </c>
      <c r="O399" s="71"/>
      <c r="P399" s="201">
        <f t="shared" si="1"/>
        <v>0</v>
      </c>
      <c r="Q399" s="201">
        <v>0</v>
      </c>
      <c r="R399" s="201">
        <f t="shared" si="2"/>
        <v>0</v>
      </c>
      <c r="S399" s="201">
        <v>0</v>
      </c>
      <c r="T399" s="202">
        <f t="shared" si="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191</v>
      </c>
      <c r="AT399" s="203" t="s">
        <v>187</v>
      </c>
      <c r="AU399" s="203" t="s">
        <v>82</v>
      </c>
      <c r="AY399" s="17" t="s">
        <v>184</v>
      </c>
      <c r="BE399" s="204">
        <f t="shared" si="4"/>
        <v>0</v>
      </c>
      <c r="BF399" s="204">
        <f t="shared" si="5"/>
        <v>0</v>
      </c>
      <c r="BG399" s="204">
        <f t="shared" si="6"/>
        <v>0</v>
      </c>
      <c r="BH399" s="204">
        <f t="shared" si="7"/>
        <v>0</v>
      </c>
      <c r="BI399" s="204">
        <f t="shared" si="8"/>
        <v>0</v>
      </c>
      <c r="BJ399" s="17" t="s">
        <v>82</v>
      </c>
      <c r="BK399" s="204">
        <f t="shared" si="9"/>
        <v>0</v>
      </c>
      <c r="BL399" s="17" t="s">
        <v>191</v>
      </c>
      <c r="BM399" s="203" t="s">
        <v>1552</v>
      </c>
    </row>
    <row r="400" spans="1:65" s="2" customFormat="1" ht="48">
      <c r="A400" s="34"/>
      <c r="B400" s="35"/>
      <c r="C400" s="192" t="s">
        <v>873</v>
      </c>
      <c r="D400" s="192" t="s">
        <v>187</v>
      </c>
      <c r="E400" s="193" t="s">
        <v>2415</v>
      </c>
      <c r="F400" s="194" t="s">
        <v>2416</v>
      </c>
      <c r="G400" s="195" t="s">
        <v>2245</v>
      </c>
      <c r="H400" s="196">
        <v>80</v>
      </c>
      <c r="I400" s="197"/>
      <c r="J400" s="198">
        <f t="shared" si="0"/>
        <v>0</v>
      </c>
      <c r="K400" s="194" t="s">
        <v>649</v>
      </c>
      <c r="L400" s="39"/>
      <c r="M400" s="199" t="s">
        <v>1</v>
      </c>
      <c r="N400" s="200" t="s">
        <v>40</v>
      </c>
      <c r="O400" s="71"/>
      <c r="P400" s="201">
        <f t="shared" si="1"/>
        <v>0</v>
      </c>
      <c r="Q400" s="201">
        <v>0</v>
      </c>
      <c r="R400" s="201">
        <f t="shared" si="2"/>
        <v>0</v>
      </c>
      <c r="S400" s="201">
        <v>0</v>
      </c>
      <c r="T400" s="202">
        <f t="shared" si="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191</v>
      </c>
      <c r="AT400" s="203" t="s">
        <v>187</v>
      </c>
      <c r="AU400" s="203" t="s">
        <v>82</v>
      </c>
      <c r="AY400" s="17" t="s">
        <v>184</v>
      </c>
      <c r="BE400" s="204">
        <f t="shared" si="4"/>
        <v>0</v>
      </c>
      <c r="BF400" s="204">
        <f t="shared" si="5"/>
        <v>0</v>
      </c>
      <c r="BG400" s="204">
        <f t="shared" si="6"/>
        <v>0</v>
      </c>
      <c r="BH400" s="204">
        <f t="shared" si="7"/>
        <v>0</v>
      </c>
      <c r="BI400" s="204">
        <f t="shared" si="8"/>
        <v>0</v>
      </c>
      <c r="BJ400" s="17" t="s">
        <v>82</v>
      </c>
      <c r="BK400" s="204">
        <f t="shared" si="9"/>
        <v>0</v>
      </c>
      <c r="BL400" s="17" t="s">
        <v>191</v>
      </c>
      <c r="BM400" s="203" t="s">
        <v>1560</v>
      </c>
    </row>
    <row r="401" spans="1:65" s="2" customFormat="1" ht="36">
      <c r="A401" s="34"/>
      <c r="B401" s="35"/>
      <c r="C401" s="192" t="s">
        <v>964</v>
      </c>
      <c r="D401" s="192" t="s">
        <v>187</v>
      </c>
      <c r="E401" s="193" t="s">
        <v>2417</v>
      </c>
      <c r="F401" s="194" t="s">
        <v>2418</v>
      </c>
      <c r="G401" s="195" t="s">
        <v>2126</v>
      </c>
      <c r="H401" s="196">
        <v>1</v>
      </c>
      <c r="I401" s="197"/>
      <c r="J401" s="198">
        <f t="shared" si="0"/>
        <v>0</v>
      </c>
      <c r="K401" s="194" t="s">
        <v>649</v>
      </c>
      <c r="L401" s="39"/>
      <c r="M401" s="199" t="s">
        <v>1</v>
      </c>
      <c r="N401" s="200" t="s">
        <v>40</v>
      </c>
      <c r="O401" s="71"/>
      <c r="P401" s="201">
        <f t="shared" si="1"/>
        <v>0</v>
      </c>
      <c r="Q401" s="201">
        <v>0</v>
      </c>
      <c r="R401" s="201">
        <f t="shared" si="2"/>
        <v>0</v>
      </c>
      <c r="S401" s="201">
        <v>0</v>
      </c>
      <c r="T401" s="202">
        <f t="shared" si="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191</v>
      </c>
      <c r="AT401" s="203" t="s">
        <v>187</v>
      </c>
      <c r="AU401" s="203" t="s">
        <v>82</v>
      </c>
      <c r="AY401" s="17" t="s">
        <v>184</v>
      </c>
      <c r="BE401" s="204">
        <f t="shared" si="4"/>
        <v>0</v>
      </c>
      <c r="BF401" s="204">
        <f t="shared" si="5"/>
        <v>0</v>
      </c>
      <c r="BG401" s="204">
        <f t="shared" si="6"/>
        <v>0</v>
      </c>
      <c r="BH401" s="204">
        <f t="shared" si="7"/>
        <v>0</v>
      </c>
      <c r="BI401" s="204">
        <f t="shared" si="8"/>
        <v>0</v>
      </c>
      <c r="BJ401" s="17" t="s">
        <v>82</v>
      </c>
      <c r="BK401" s="204">
        <f t="shared" si="9"/>
        <v>0</v>
      </c>
      <c r="BL401" s="17" t="s">
        <v>191</v>
      </c>
      <c r="BM401" s="203" t="s">
        <v>1568</v>
      </c>
    </row>
    <row r="402" spans="1:65" s="2" customFormat="1" ht="16.5" customHeight="1">
      <c r="A402" s="34"/>
      <c r="B402" s="35"/>
      <c r="C402" s="192" t="s">
        <v>972</v>
      </c>
      <c r="D402" s="192" t="s">
        <v>187</v>
      </c>
      <c r="E402" s="193" t="s">
        <v>2419</v>
      </c>
      <c r="F402" s="194" t="s">
        <v>2420</v>
      </c>
      <c r="G402" s="195" t="s">
        <v>2421</v>
      </c>
      <c r="H402" s="196">
        <v>30</v>
      </c>
      <c r="I402" s="197"/>
      <c r="J402" s="198">
        <f t="shared" si="0"/>
        <v>0</v>
      </c>
      <c r="K402" s="194" t="s">
        <v>649</v>
      </c>
      <c r="L402" s="39"/>
      <c r="M402" s="255" t="s">
        <v>1</v>
      </c>
      <c r="N402" s="256" t="s">
        <v>40</v>
      </c>
      <c r="O402" s="257"/>
      <c r="P402" s="258">
        <f t="shared" si="1"/>
        <v>0</v>
      </c>
      <c r="Q402" s="258">
        <v>0</v>
      </c>
      <c r="R402" s="258">
        <f t="shared" si="2"/>
        <v>0</v>
      </c>
      <c r="S402" s="258">
        <v>0</v>
      </c>
      <c r="T402" s="259">
        <f t="shared" si="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191</v>
      </c>
      <c r="AT402" s="203" t="s">
        <v>187</v>
      </c>
      <c r="AU402" s="203" t="s">
        <v>82</v>
      </c>
      <c r="AY402" s="17" t="s">
        <v>184</v>
      </c>
      <c r="BE402" s="204">
        <f t="shared" si="4"/>
        <v>0</v>
      </c>
      <c r="BF402" s="204">
        <f t="shared" si="5"/>
        <v>0</v>
      </c>
      <c r="BG402" s="204">
        <f t="shared" si="6"/>
        <v>0</v>
      </c>
      <c r="BH402" s="204">
        <f t="shared" si="7"/>
        <v>0</v>
      </c>
      <c r="BI402" s="204">
        <f t="shared" si="8"/>
        <v>0</v>
      </c>
      <c r="BJ402" s="17" t="s">
        <v>82</v>
      </c>
      <c r="BK402" s="204">
        <f t="shared" si="9"/>
        <v>0</v>
      </c>
      <c r="BL402" s="17" t="s">
        <v>191</v>
      </c>
      <c r="BM402" s="203" t="s">
        <v>1576</v>
      </c>
    </row>
    <row r="403" spans="1:65" s="2" customFormat="1" ht="6.95" customHeight="1">
      <c r="A403" s="34"/>
      <c r="B403" s="54"/>
      <c r="C403" s="55"/>
      <c r="D403" s="55"/>
      <c r="E403" s="55"/>
      <c r="F403" s="55"/>
      <c r="G403" s="55"/>
      <c r="H403" s="55"/>
      <c r="I403" s="55"/>
      <c r="J403" s="55"/>
      <c r="K403" s="55"/>
      <c r="L403" s="39"/>
      <c r="M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</sheetData>
  <sheetProtection algorithmName="SHA-512" hashValue="wjDalWD4C/yPSg3NxK2Vr9EoZ3ik/OUsuDn7ynqOhQ3mNUwJZ9LdKbdhAi0FL/eLeO39LX3Rk+inylOUAHTqbg==" saltValue="KgEHxNuvIqnq721GckU/jypsL1WZpWKY6hiQqqvarXS3GUxTRgp9OLkLotYTydfe+CclFScgR2MvjY37dvZ+Wg==" spinCount="100000" sheet="1" objects="1" scenarios="1" formatColumns="0" formatRows="0" autoFilter="0"/>
  <autoFilter ref="C134:K402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2422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2154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ROUND((SUM(BE130:BE385)),  2)</f>
        <v>0</v>
      </c>
      <c r="G35" s="34"/>
      <c r="H35" s="34"/>
      <c r="I35" s="131">
        <v>0.21</v>
      </c>
      <c r="J35" s="130">
        <f>ROUND(((SUM(BE130:BE385))*I35),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ROUND((SUM(BF130:BF385)),  2)</f>
        <v>0</v>
      </c>
      <c r="G36" s="34"/>
      <c r="H36" s="34"/>
      <c r="I36" s="131">
        <v>0.15</v>
      </c>
      <c r="J36" s="130">
        <f>ROUND(((SUM(BF130:BF385))*I36),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ROUND((SUM(BG130:BG385)),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ROUND((SUM(BH130:BH385)),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ROUND((SUM(BI130:BI385)),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D1_01_4b - Chlazení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Šverák, Ing. Klus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2155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2158</v>
      </c>
      <c r="E100" s="157"/>
      <c r="F100" s="157"/>
      <c r="G100" s="157"/>
      <c r="H100" s="157"/>
      <c r="I100" s="157"/>
      <c r="J100" s="158">
        <f>J174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2161</v>
      </c>
      <c r="E101" s="157"/>
      <c r="F101" s="157"/>
      <c r="G101" s="157"/>
      <c r="H101" s="157"/>
      <c r="I101" s="157"/>
      <c r="J101" s="158">
        <f>J208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2423</v>
      </c>
      <c r="E102" s="162"/>
      <c r="F102" s="162"/>
      <c r="G102" s="162"/>
      <c r="H102" s="162"/>
      <c r="I102" s="162"/>
      <c r="J102" s="163">
        <f>J209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2424</v>
      </c>
      <c r="E103" s="162"/>
      <c r="F103" s="162"/>
      <c r="G103" s="162"/>
      <c r="H103" s="162"/>
      <c r="I103" s="162"/>
      <c r="J103" s="163">
        <f>J239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2425</v>
      </c>
      <c r="E104" s="162"/>
      <c r="F104" s="162"/>
      <c r="G104" s="162"/>
      <c r="H104" s="162"/>
      <c r="I104" s="162"/>
      <c r="J104" s="163">
        <f>J269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2426</v>
      </c>
      <c r="E105" s="162"/>
      <c r="F105" s="162"/>
      <c r="G105" s="162"/>
      <c r="H105" s="162"/>
      <c r="I105" s="162"/>
      <c r="J105" s="163">
        <f>J299</f>
        <v>0</v>
      </c>
      <c r="K105" s="104"/>
      <c r="L105" s="164"/>
    </row>
    <row r="106" spans="1:47" s="9" customFormat="1" ht="24.95" customHeight="1">
      <c r="B106" s="154"/>
      <c r="C106" s="155"/>
      <c r="D106" s="156" t="s">
        <v>2167</v>
      </c>
      <c r="E106" s="157"/>
      <c r="F106" s="157"/>
      <c r="G106" s="157"/>
      <c r="H106" s="157"/>
      <c r="I106" s="157"/>
      <c r="J106" s="158">
        <f>J358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2168</v>
      </c>
      <c r="E107" s="157"/>
      <c r="F107" s="157"/>
      <c r="G107" s="157"/>
      <c r="H107" s="157"/>
      <c r="I107" s="157"/>
      <c r="J107" s="158">
        <f>J363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2427</v>
      </c>
      <c r="E108" s="157"/>
      <c r="F108" s="157"/>
      <c r="G108" s="157"/>
      <c r="H108" s="157"/>
      <c r="I108" s="157"/>
      <c r="J108" s="158">
        <f>J372</f>
        <v>0</v>
      </c>
      <c r="K108" s="155"/>
      <c r="L108" s="159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169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6.25" customHeight="1">
      <c r="A118" s="34"/>
      <c r="B118" s="35"/>
      <c r="C118" s="36"/>
      <c r="D118" s="36"/>
      <c r="E118" s="312" t="str">
        <f>E7</f>
        <v>Nový pavilon Emergency, COS vč. JIP a nadzemní spojovací koridor se stávajícím pavilonem D – 3.NP</v>
      </c>
      <c r="F118" s="313"/>
      <c r="G118" s="313"/>
      <c r="H118" s="31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131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12" t="s">
        <v>132</v>
      </c>
      <c r="F120" s="314"/>
      <c r="G120" s="314"/>
      <c r="H120" s="31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133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5" t="str">
        <f>E11</f>
        <v>D1_01_4b - Chlazení</v>
      </c>
      <c r="F122" s="314"/>
      <c r="G122" s="314"/>
      <c r="H122" s="314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Chomutov</v>
      </c>
      <c r="G124" s="36"/>
      <c r="H124" s="36"/>
      <c r="I124" s="29" t="s">
        <v>22</v>
      </c>
      <c r="J124" s="66">
        <f>IF(J14="","",J14)</f>
        <v>44368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23</v>
      </c>
      <c r="D126" s="36"/>
      <c r="E126" s="36"/>
      <c r="F126" s="27" t="str">
        <f>E17</f>
        <v>Krajská zdravotní a.s, Ústí nad Labem</v>
      </c>
      <c r="G126" s="36"/>
      <c r="H126" s="36"/>
      <c r="I126" s="29" t="s">
        <v>29</v>
      </c>
      <c r="J126" s="32" t="str">
        <f>E23</f>
        <v>Atelier Penta v.o.s., Mrštíkova 12, Jihlava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IF(E20="","",E20)</f>
        <v>Vyplň údaj</v>
      </c>
      <c r="G127" s="36"/>
      <c r="H127" s="36"/>
      <c r="I127" s="29" t="s">
        <v>32</v>
      </c>
      <c r="J127" s="32" t="str">
        <f>E26</f>
        <v>Ing. Šverák, Ing. Klus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5"/>
      <c r="B129" s="166"/>
      <c r="C129" s="167" t="s">
        <v>170</v>
      </c>
      <c r="D129" s="168" t="s">
        <v>60</v>
      </c>
      <c r="E129" s="168" t="s">
        <v>56</v>
      </c>
      <c r="F129" s="168" t="s">
        <v>57</v>
      </c>
      <c r="G129" s="168" t="s">
        <v>171</v>
      </c>
      <c r="H129" s="168" t="s">
        <v>172</v>
      </c>
      <c r="I129" s="168" t="s">
        <v>173</v>
      </c>
      <c r="J129" s="168" t="s">
        <v>138</v>
      </c>
      <c r="K129" s="169" t="s">
        <v>174</v>
      </c>
      <c r="L129" s="170"/>
      <c r="M129" s="75" t="s">
        <v>1</v>
      </c>
      <c r="N129" s="76" t="s">
        <v>39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36"/>
      <c r="J130" s="171">
        <f>BK130</f>
        <v>0</v>
      </c>
      <c r="K130" s="36"/>
      <c r="L130" s="39"/>
      <c r="M130" s="78"/>
      <c r="N130" s="172"/>
      <c r="O130" s="79"/>
      <c r="P130" s="173">
        <f>P131+P174+P208+P358+P363+P372</f>
        <v>0</v>
      </c>
      <c r="Q130" s="79"/>
      <c r="R130" s="173">
        <f>R131+R174+R208+R358+R363+R372</f>
        <v>0</v>
      </c>
      <c r="S130" s="79"/>
      <c r="T130" s="174">
        <f>T131+T174+T208+T358+T363+T372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74</v>
      </c>
      <c r="AU130" s="17" t="s">
        <v>140</v>
      </c>
      <c r="BK130" s="175">
        <f>BK131+BK174+BK208+BK358+BK363+BK372</f>
        <v>0</v>
      </c>
    </row>
    <row r="131" spans="1:65" s="12" customFormat="1" ht="25.9" customHeight="1">
      <c r="B131" s="176"/>
      <c r="C131" s="177"/>
      <c r="D131" s="178" t="s">
        <v>74</v>
      </c>
      <c r="E131" s="179" t="s">
        <v>1064</v>
      </c>
      <c r="F131" s="179" t="s">
        <v>1065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SUM(P132:P173)</f>
        <v>0</v>
      </c>
      <c r="Q131" s="184"/>
      <c r="R131" s="185">
        <f>SUM(R132:R173)</f>
        <v>0</v>
      </c>
      <c r="S131" s="184"/>
      <c r="T131" s="186">
        <f>SUM(T132:T173)</f>
        <v>0</v>
      </c>
      <c r="AR131" s="187" t="s">
        <v>84</v>
      </c>
      <c r="AT131" s="188" t="s">
        <v>74</v>
      </c>
      <c r="AU131" s="188" t="s">
        <v>75</v>
      </c>
      <c r="AY131" s="187" t="s">
        <v>184</v>
      </c>
      <c r="BK131" s="189">
        <f>SUM(BK132:BK173)</f>
        <v>0</v>
      </c>
    </row>
    <row r="132" spans="1:65" s="2" customFormat="1" ht="36">
      <c r="A132" s="34"/>
      <c r="B132" s="35"/>
      <c r="C132" s="192" t="s">
        <v>82</v>
      </c>
      <c r="D132" s="192" t="s">
        <v>187</v>
      </c>
      <c r="E132" s="193" t="s">
        <v>2172</v>
      </c>
      <c r="F132" s="194" t="s">
        <v>2428</v>
      </c>
      <c r="G132" s="195" t="s">
        <v>2174</v>
      </c>
      <c r="H132" s="196">
        <v>72.540000000000006</v>
      </c>
      <c r="I132" s="197"/>
      <c r="J132" s="198">
        <f>ROUND(I132*H132,2)</f>
        <v>0</v>
      </c>
      <c r="K132" s="194" t="s">
        <v>649</v>
      </c>
      <c r="L132" s="39"/>
      <c r="M132" s="199" t="s">
        <v>1</v>
      </c>
      <c r="N132" s="200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382</v>
      </c>
      <c r="AT132" s="203" t="s">
        <v>187</v>
      </c>
      <c r="AU132" s="203" t="s">
        <v>82</v>
      </c>
      <c r="AY132" s="17" t="s">
        <v>184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382</v>
      </c>
      <c r="BM132" s="203" t="s">
        <v>84</v>
      </c>
    </row>
    <row r="133" spans="1:65" s="13" customFormat="1" ht="11.25">
      <c r="B133" s="205"/>
      <c r="C133" s="206"/>
      <c r="D133" s="207" t="s">
        <v>193</v>
      </c>
      <c r="E133" s="208" t="s">
        <v>1</v>
      </c>
      <c r="F133" s="209" t="s">
        <v>2429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193</v>
      </c>
      <c r="AU133" s="215" t="s">
        <v>82</v>
      </c>
      <c r="AV133" s="13" t="s">
        <v>82</v>
      </c>
      <c r="AW133" s="13" t="s">
        <v>31</v>
      </c>
      <c r="AX133" s="13" t="s">
        <v>75</v>
      </c>
      <c r="AY133" s="215" t="s">
        <v>184</v>
      </c>
    </row>
    <row r="134" spans="1:65" s="14" customFormat="1" ht="11.25">
      <c r="B134" s="216"/>
      <c r="C134" s="217"/>
      <c r="D134" s="207" t="s">
        <v>193</v>
      </c>
      <c r="E134" s="218" t="s">
        <v>1</v>
      </c>
      <c r="F134" s="219" t="s">
        <v>2430</v>
      </c>
      <c r="G134" s="217"/>
      <c r="H134" s="220">
        <v>72.540000000000006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193</v>
      </c>
      <c r="AU134" s="226" t="s">
        <v>82</v>
      </c>
      <c r="AV134" s="14" t="s">
        <v>84</v>
      </c>
      <c r="AW134" s="14" t="s">
        <v>31</v>
      </c>
      <c r="AX134" s="14" t="s">
        <v>75</v>
      </c>
      <c r="AY134" s="226" t="s">
        <v>184</v>
      </c>
    </row>
    <row r="135" spans="1:65" s="15" customFormat="1" ht="11.25">
      <c r="B135" s="241"/>
      <c r="C135" s="242"/>
      <c r="D135" s="207" t="s">
        <v>193</v>
      </c>
      <c r="E135" s="243" t="s">
        <v>1</v>
      </c>
      <c r="F135" s="244" t="s">
        <v>2077</v>
      </c>
      <c r="G135" s="242"/>
      <c r="H135" s="245">
        <v>72.540000000000006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193</v>
      </c>
      <c r="AU135" s="251" t="s">
        <v>82</v>
      </c>
      <c r="AV135" s="15" t="s">
        <v>191</v>
      </c>
      <c r="AW135" s="15" t="s">
        <v>31</v>
      </c>
      <c r="AX135" s="15" t="s">
        <v>82</v>
      </c>
      <c r="AY135" s="251" t="s">
        <v>184</v>
      </c>
    </row>
    <row r="136" spans="1:65" s="2" customFormat="1" ht="36">
      <c r="A136" s="34"/>
      <c r="B136" s="35"/>
      <c r="C136" s="192" t="s">
        <v>84</v>
      </c>
      <c r="D136" s="192" t="s">
        <v>187</v>
      </c>
      <c r="E136" s="193" t="s">
        <v>2177</v>
      </c>
      <c r="F136" s="194" t="s">
        <v>2431</v>
      </c>
      <c r="G136" s="195" t="s">
        <v>2174</v>
      </c>
      <c r="H136" s="196">
        <v>53.8</v>
      </c>
      <c r="I136" s="197"/>
      <c r="J136" s="198">
        <f>ROUND(I136*H136,2)</f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382</v>
      </c>
      <c r="AT136" s="203" t="s">
        <v>187</v>
      </c>
      <c r="AU136" s="203" t="s">
        <v>82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382</v>
      </c>
      <c r="BM136" s="203" t="s">
        <v>191</v>
      </c>
    </row>
    <row r="137" spans="1:65" s="13" customFormat="1" ht="11.25">
      <c r="B137" s="205"/>
      <c r="C137" s="206"/>
      <c r="D137" s="207" t="s">
        <v>193</v>
      </c>
      <c r="E137" s="208" t="s">
        <v>1</v>
      </c>
      <c r="F137" s="209" t="s">
        <v>2429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193</v>
      </c>
      <c r="AU137" s="215" t="s">
        <v>82</v>
      </c>
      <c r="AV137" s="13" t="s">
        <v>82</v>
      </c>
      <c r="AW137" s="13" t="s">
        <v>31</v>
      </c>
      <c r="AX137" s="13" t="s">
        <v>75</v>
      </c>
      <c r="AY137" s="215" t="s">
        <v>184</v>
      </c>
    </row>
    <row r="138" spans="1:65" s="14" customFormat="1" ht="11.25">
      <c r="B138" s="216"/>
      <c r="C138" s="217"/>
      <c r="D138" s="207" t="s">
        <v>193</v>
      </c>
      <c r="E138" s="218" t="s">
        <v>1</v>
      </c>
      <c r="F138" s="219" t="s">
        <v>2432</v>
      </c>
      <c r="G138" s="217"/>
      <c r="H138" s="220">
        <v>53.8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193</v>
      </c>
      <c r="AU138" s="226" t="s">
        <v>82</v>
      </c>
      <c r="AV138" s="14" t="s">
        <v>84</v>
      </c>
      <c r="AW138" s="14" t="s">
        <v>31</v>
      </c>
      <c r="AX138" s="14" t="s">
        <v>75</v>
      </c>
      <c r="AY138" s="226" t="s">
        <v>184</v>
      </c>
    </row>
    <row r="139" spans="1:65" s="15" customFormat="1" ht="11.25">
      <c r="B139" s="241"/>
      <c r="C139" s="242"/>
      <c r="D139" s="207" t="s">
        <v>193</v>
      </c>
      <c r="E139" s="243" t="s">
        <v>1</v>
      </c>
      <c r="F139" s="244" t="s">
        <v>2077</v>
      </c>
      <c r="G139" s="242"/>
      <c r="H139" s="245">
        <v>53.8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193</v>
      </c>
      <c r="AU139" s="251" t="s">
        <v>82</v>
      </c>
      <c r="AV139" s="15" t="s">
        <v>191</v>
      </c>
      <c r="AW139" s="15" t="s">
        <v>31</v>
      </c>
      <c r="AX139" s="15" t="s">
        <v>82</v>
      </c>
      <c r="AY139" s="251" t="s">
        <v>184</v>
      </c>
    </row>
    <row r="140" spans="1:65" s="2" customFormat="1" ht="36">
      <c r="A140" s="34"/>
      <c r="B140" s="35"/>
      <c r="C140" s="192" t="s">
        <v>185</v>
      </c>
      <c r="D140" s="192" t="s">
        <v>187</v>
      </c>
      <c r="E140" s="193" t="s">
        <v>2180</v>
      </c>
      <c r="F140" s="194" t="s">
        <v>2433</v>
      </c>
      <c r="G140" s="195" t="s">
        <v>2174</v>
      </c>
      <c r="H140" s="196">
        <v>101.4</v>
      </c>
      <c r="I140" s="197"/>
      <c r="J140" s="198">
        <f>ROUND(I140*H140,2)</f>
        <v>0</v>
      </c>
      <c r="K140" s="194" t="s">
        <v>649</v>
      </c>
      <c r="L140" s="39"/>
      <c r="M140" s="199" t="s">
        <v>1</v>
      </c>
      <c r="N140" s="200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382</v>
      </c>
      <c r="AT140" s="203" t="s">
        <v>187</v>
      </c>
      <c r="AU140" s="203" t="s">
        <v>82</v>
      </c>
      <c r="AY140" s="17" t="s">
        <v>184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382</v>
      </c>
      <c r="BM140" s="203" t="s">
        <v>242</v>
      </c>
    </row>
    <row r="141" spans="1:65" s="13" customFormat="1" ht="11.25">
      <c r="B141" s="205"/>
      <c r="C141" s="206"/>
      <c r="D141" s="207" t="s">
        <v>193</v>
      </c>
      <c r="E141" s="208" t="s">
        <v>1</v>
      </c>
      <c r="F141" s="209" t="s">
        <v>2429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193</v>
      </c>
      <c r="AU141" s="215" t="s">
        <v>82</v>
      </c>
      <c r="AV141" s="13" t="s">
        <v>82</v>
      </c>
      <c r="AW141" s="13" t="s">
        <v>31</v>
      </c>
      <c r="AX141" s="13" t="s">
        <v>75</v>
      </c>
      <c r="AY141" s="215" t="s">
        <v>184</v>
      </c>
    </row>
    <row r="142" spans="1:65" s="14" customFormat="1" ht="11.25">
      <c r="B142" s="216"/>
      <c r="C142" s="217"/>
      <c r="D142" s="207" t="s">
        <v>193</v>
      </c>
      <c r="E142" s="218" t="s">
        <v>1</v>
      </c>
      <c r="F142" s="219" t="s">
        <v>2434</v>
      </c>
      <c r="G142" s="217"/>
      <c r="H142" s="220">
        <v>101.4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193</v>
      </c>
      <c r="AU142" s="226" t="s">
        <v>82</v>
      </c>
      <c r="AV142" s="14" t="s">
        <v>84</v>
      </c>
      <c r="AW142" s="14" t="s">
        <v>31</v>
      </c>
      <c r="AX142" s="14" t="s">
        <v>75</v>
      </c>
      <c r="AY142" s="226" t="s">
        <v>184</v>
      </c>
    </row>
    <row r="143" spans="1:65" s="15" customFormat="1" ht="11.25">
      <c r="B143" s="241"/>
      <c r="C143" s="242"/>
      <c r="D143" s="207" t="s">
        <v>193</v>
      </c>
      <c r="E143" s="243" t="s">
        <v>1</v>
      </c>
      <c r="F143" s="244" t="s">
        <v>2077</v>
      </c>
      <c r="G143" s="242"/>
      <c r="H143" s="245">
        <v>101.4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193</v>
      </c>
      <c r="AU143" s="251" t="s">
        <v>82</v>
      </c>
      <c r="AV143" s="15" t="s">
        <v>191</v>
      </c>
      <c r="AW143" s="15" t="s">
        <v>31</v>
      </c>
      <c r="AX143" s="15" t="s">
        <v>82</v>
      </c>
      <c r="AY143" s="251" t="s">
        <v>184</v>
      </c>
    </row>
    <row r="144" spans="1:65" s="2" customFormat="1" ht="36">
      <c r="A144" s="34"/>
      <c r="B144" s="35"/>
      <c r="C144" s="192" t="s">
        <v>191</v>
      </c>
      <c r="D144" s="192" t="s">
        <v>187</v>
      </c>
      <c r="E144" s="193" t="s">
        <v>2183</v>
      </c>
      <c r="F144" s="194" t="s">
        <v>2435</v>
      </c>
      <c r="G144" s="195" t="s">
        <v>2174</v>
      </c>
      <c r="H144" s="196">
        <v>61.62</v>
      </c>
      <c r="I144" s="197"/>
      <c r="J144" s="198">
        <f>ROUND(I144*H144,2)</f>
        <v>0</v>
      </c>
      <c r="K144" s="194" t="s">
        <v>649</v>
      </c>
      <c r="L144" s="39"/>
      <c r="M144" s="199" t="s">
        <v>1</v>
      </c>
      <c r="N144" s="200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382</v>
      </c>
      <c r="AT144" s="203" t="s">
        <v>187</v>
      </c>
      <c r="AU144" s="203" t="s">
        <v>82</v>
      </c>
      <c r="AY144" s="17" t="s">
        <v>184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382</v>
      </c>
      <c r="BM144" s="203" t="s">
        <v>251</v>
      </c>
    </row>
    <row r="145" spans="1:65" s="13" customFormat="1" ht="11.25">
      <c r="B145" s="205"/>
      <c r="C145" s="206"/>
      <c r="D145" s="207" t="s">
        <v>193</v>
      </c>
      <c r="E145" s="208" t="s">
        <v>1</v>
      </c>
      <c r="F145" s="209" t="s">
        <v>2429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193</v>
      </c>
      <c r="AU145" s="215" t="s">
        <v>82</v>
      </c>
      <c r="AV145" s="13" t="s">
        <v>82</v>
      </c>
      <c r="AW145" s="13" t="s">
        <v>31</v>
      </c>
      <c r="AX145" s="13" t="s">
        <v>75</v>
      </c>
      <c r="AY145" s="215" t="s">
        <v>184</v>
      </c>
    </row>
    <row r="146" spans="1:65" s="14" customFormat="1" ht="11.25">
      <c r="B146" s="216"/>
      <c r="C146" s="217"/>
      <c r="D146" s="207" t="s">
        <v>193</v>
      </c>
      <c r="E146" s="218" t="s">
        <v>1</v>
      </c>
      <c r="F146" s="219" t="s">
        <v>2436</v>
      </c>
      <c r="G146" s="217"/>
      <c r="H146" s="220">
        <v>61.62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193</v>
      </c>
      <c r="AU146" s="226" t="s">
        <v>82</v>
      </c>
      <c r="AV146" s="14" t="s">
        <v>84</v>
      </c>
      <c r="AW146" s="14" t="s">
        <v>31</v>
      </c>
      <c r="AX146" s="14" t="s">
        <v>75</v>
      </c>
      <c r="AY146" s="226" t="s">
        <v>184</v>
      </c>
    </row>
    <row r="147" spans="1:65" s="15" customFormat="1" ht="11.25">
      <c r="B147" s="241"/>
      <c r="C147" s="242"/>
      <c r="D147" s="207" t="s">
        <v>193</v>
      </c>
      <c r="E147" s="243" t="s">
        <v>1</v>
      </c>
      <c r="F147" s="244" t="s">
        <v>2077</v>
      </c>
      <c r="G147" s="242"/>
      <c r="H147" s="245">
        <v>61.62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193</v>
      </c>
      <c r="AU147" s="251" t="s">
        <v>82</v>
      </c>
      <c r="AV147" s="15" t="s">
        <v>191</v>
      </c>
      <c r="AW147" s="15" t="s">
        <v>31</v>
      </c>
      <c r="AX147" s="15" t="s">
        <v>82</v>
      </c>
      <c r="AY147" s="251" t="s">
        <v>184</v>
      </c>
    </row>
    <row r="148" spans="1:65" s="2" customFormat="1" ht="36">
      <c r="A148" s="34"/>
      <c r="B148" s="35"/>
      <c r="C148" s="192" t="s">
        <v>236</v>
      </c>
      <c r="D148" s="192" t="s">
        <v>187</v>
      </c>
      <c r="E148" s="193" t="s">
        <v>2437</v>
      </c>
      <c r="F148" s="194" t="s">
        <v>2438</v>
      </c>
      <c r="G148" s="195" t="s">
        <v>2174</v>
      </c>
      <c r="H148" s="196">
        <v>217.16</v>
      </c>
      <c r="I148" s="197"/>
      <c r="J148" s="198">
        <f>ROUND(I148*H148,2)</f>
        <v>0</v>
      </c>
      <c r="K148" s="194" t="s">
        <v>649</v>
      </c>
      <c r="L148" s="39"/>
      <c r="M148" s="199" t="s">
        <v>1</v>
      </c>
      <c r="N148" s="200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382</v>
      </c>
      <c r="AT148" s="203" t="s">
        <v>187</v>
      </c>
      <c r="AU148" s="203" t="s">
        <v>82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382</v>
      </c>
      <c r="BM148" s="203" t="s">
        <v>261</v>
      </c>
    </row>
    <row r="149" spans="1:65" s="13" customFormat="1" ht="11.25">
      <c r="B149" s="205"/>
      <c r="C149" s="206"/>
      <c r="D149" s="207" t="s">
        <v>193</v>
      </c>
      <c r="E149" s="208" t="s">
        <v>1</v>
      </c>
      <c r="F149" s="209" t="s">
        <v>2429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193</v>
      </c>
      <c r="AU149" s="215" t="s">
        <v>82</v>
      </c>
      <c r="AV149" s="13" t="s">
        <v>82</v>
      </c>
      <c r="AW149" s="13" t="s">
        <v>31</v>
      </c>
      <c r="AX149" s="13" t="s">
        <v>75</v>
      </c>
      <c r="AY149" s="215" t="s">
        <v>184</v>
      </c>
    </row>
    <row r="150" spans="1:65" s="14" customFormat="1" ht="11.25">
      <c r="B150" s="216"/>
      <c r="C150" s="217"/>
      <c r="D150" s="207" t="s">
        <v>193</v>
      </c>
      <c r="E150" s="218" t="s">
        <v>1</v>
      </c>
      <c r="F150" s="219" t="s">
        <v>2439</v>
      </c>
      <c r="G150" s="217"/>
      <c r="H150" s="220">
        <v>217.16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193</v>
      </c>
      <c r="AU150" s="226" t="s">
        <v>82</v>
      </c>
      <c r="AV150" s="14" t="s">
        <v>84</v>
      </c>
      <c r="AW150" s="14" t="s">
        <v>31</v>
      </c>
      <c r="AX150" s="14" t="s">
        <v>75</v>
      </c>
      <c r="AY150" s="226" t="s">
        <v>184</v>
      </c>
    </row>
    <row r="151" spans="1:65" s="15" customFormat="1" ht="11.25">
      <c r="B151" s="241"/>
      <c r="C151" s="242"/>
      <c r="D151" s="207" t="s">
        <v>193</v>
      </c>
      <c r="E151" s="243" t="s">
        <v>1</v>
      </c>
      <c r="F151" s="244" t="s">
        <v>2077</v>
      </c>
      <c r="G151" s="242"/>
      <c r="H151" s="245">
        <v>217.16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193</v>
      </c>
      <c r="AU151" s="251" t="s">
        <v>82</v>
      </c>
      <c r="AV151" s="15" t="s">
        <v>191</v>
      </c>
      <c r="AW151" s="15" t="s">
        <v>31</v>
      </c>
      <c r="AX151" s="15" t="s">
        <v>82</v>
      </c>
      <c r="AY151" s="251" t="s">
        <v>184</v>
      </c>
    </row>
    <row r="152" spans="1:65" s="2" customFormat="1" ht="16.5" customHeight="1">
      <c r="A152" s="34"/>
      <c r="B152" s="35"/>
      <c r="C152" s="192" t="s">
        <v>242</v>
      </c>
      <c r="D152" s="192" t="s">
        <v>187</v>
      </c>
      <c r="E152" s="193" t="s">
        <v>2188</v>
      </c>
      <c r="F152" s="194" t="s">
        <v>2440</v>
      </c>
      <c r="G152" s="195" t="s">
        <v>2174</v>
      </c>
      <c r="H152" s="196">
        <v>169</v>
      </c>
      <c r="I152" s="197"/>
      <c r="J152" s="198">
        <f>ROUND(I152*H152,2)</f>
        <v>0</v>
      </c>
      <c r="K152" s="194" t="s">
        <v>649</v>
      </c>
      <c r="L152" s="39"/>
      <c r="M152" s="199" t="s">
        <v>1</v>
      </c>
      <c r="N152" s="200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382</v>
      </c>
      <c r="AT152" s="203" t="s">
        <v>187</v>
      </c>
      <c r="AU152" s="203" t="s">
        <v>82</v>
      </c>
      <c r="AY152" s="17" t="s">
        <v>184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382</v>
      </c>
      <c r="BM152" s="203" t="s">
        <v>287</v>
      </c>
    </row>
    <row r="153" spans="1:65" s="13" customFormat="1" ht="11.25">
      <c r="B153" s="205"/>
      <c r="C153" s="206"/>
      <c r="D153" s="207" t="s">
        <v>193</v>
      </c>
      <c r="E153" s="208" t="s">
        <v>1</v>
      </c>
      <c r="F153" s="209" t="s">
        <v>2429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193</v>
      </c>
      <c r="AU153" s="215" t="s">
        <v>82</v>
      </c>
      <c r="AV153" s="13" t="s">
        <v>82</v>
      </c>
      <c r="AW153" s="13" t="s">
        <v>31</v>
      </c>
      <c r="AX153" s="13" t="s">
        <v>75</v>
      </c>
      <c r="AY153" s="215" t="s">
        <v>184</v>
      </c>
    </row>
    <row r="154" spans="1:65" s="14" customFormat="1" ht="11.25">
      <c r="B154" s="216"/>
      <c r="C154" s="217"/>
      <c r="D154" s="207" t="s">
        <v>193</v>
      </c>
      <c r="E154" s="218" t="s">
        <v>1</v>
      </c>
      <c r="F154" s="219" t="s">
        <v>2441</v>
      </c>
      <c r="G154" s="217"/>
      <c r="H154" s="220">
        <v>169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193</v>
      </c>
      <c r="AU154" s="226" t="s">
        <v>82</v>
      </c>
      <c r="AV154" s="14" t="s">
        <v>84</v>
      </c>
      <c r="AW154" s="14" t="s">
        <v>31</v>
      </c>
      <c r="AX154" s="14" t="s">
        <v>75</v>
      </c>
      <c r="AY154" s="226" t="s">
        <v>184</v>
      </c>
    </row>
    <row r="155" spans="1:65" s="15" customFormat="1" ht="11.25">
      <c r="B155" s="241"/>
      <c r="C155" s="242"/>
      <c r="D155" s="207" t="s">
        <v>193</v>
      </c>
      <c r="E155" s="243" t="s">
        <v>1</v>
      </c>
      <c r="F155" s="244" t="s">
        <v>2077</v>
      </c>
      <c r="G155" s="242"/>
      <c r="H155" s="245">
        <v>169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193</v>
      </c>
      <c r="AU155" s="251" t="s">
        <v>82</v>
      </c>
      <c r="AV155" s="15" t="s">
        <v>191</v>
      </c>
      <c r="AW155" s="15" t="s">
        <v>31</v>
      </c>
      <c r="AX155" s="15" t="s">
        <v>82</v>
      </c>
      <c r="AY155" s="251" t="s">
        <v>184</v>
      </c>
    </row>
    <row r="156" spans="1:65" s="2" customFormat="1" ht="33" customHeight="1">
      <c r="A156" s="34"/>
      <c r="B156" s="35"/>
      <c r="C156" s="192" t="s">
        <v>246</v>
      </c>
      <c r="D156" s="192" t="s">
        <v>187</v>
      </c>
      <c r="E156" s="193" t="s">
        <v>2191</v>
      </c>
      <c r="F156" s="194" t="s">
        <v>2442</v>
      </c>
      <c r="G156" s="195" t="s">
        <v>122</v>
      </c>
      <c r="H156" s="196">
        <v>12</v>
      </c>
      <c r="I156" s="197"/>
      <c r="J156" s="198">
        <f>ROUND(I156*H156,2)</f>
        <v>0</v>
      </c>
      <c r="K156" s="194" t="s">
        <v>649</v>
      </c>
      <c r="L156" s="39"/>
      <c r="M156" s="199" t="s">
        <v>1</v>
      </c>
      <c r="N156" s="200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382</v>
      </c>
      <c r="AT156" s="203" t="s">
        <v>187</v>
      </c>
      <c r="AU156" s="203" t="s">
        <v>82</v>
      </c>
      <c r="AY156" s="17" t="s">
        <v>184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382</v>
      </c>
      <c r="BM156" s="203" t="s">
        <v>343</v>
      </c>
    </row>
    <row r="157" spans="1:65" s="13" customFormat="1" ht="11.25">
      <c r="B157" s="205"/>
      <c r="C157" s="206"/>
      <c r="D157" s="207" t="s">
        <v>193</v>
      </c>
      <c r="E157" s="208" t="s">
        <v>1</v>
      </c>
      <c r="F157" s="209" t="s">
        <v>2429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193</v>
      </c>
      <c r="AU157" s="215" t="s">
        <v>82</v>
      </c>
      <c r="AV157" s="13" t="s">
        <v>82</v>
      </c>
      <c r="AW157" s="13" t="s">
        <v>31</v>
      </c>
      <c r="AX157" s="13" t="s">
        <v>75</v>
      </c>
      <c r="AY157" s="215" t="s">
        <v>184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2348</v>
      </c>
      <c r="G158" s="217"/>
      <c r="H158" s="220">
        <v>12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82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5" customFormat="1" ht="11.25">
      <c r="B159" s="241"/>
      <c r="C159" s="242"/>
      <c r="D159" s="207" t="s">
        <v>193</v>
      </c>
      <c r="E159" s="243" t="s">
        <v>1</v>
      </c>
      <c r="F159" s="244" t="s">
        <v>2077</v>
      </c>
      <c r="G159" s="242"/>
      <c r="H159" s="245">
        <v>12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193</v>
      </c>
      <c r="AU159" s="251" t="s">
        <v>82</v>
      </c>
      <c r="AV159" s="15" t="s">
        <v>191</v>
      </c>
      <c r="AW159" s="15" t="s">
        <v>31</v>
      </c>
      <c r="AX159" s="15" t="s">
        <v>82</v>
      </c>
      <c r="AY159" s="251" t="s">
        <v>184</v>
      </c>
    </row>
    <row r="160" spans="1:65" s="2" customFormat="1" ht="24">
      <c r="A160" s="34"/>
      <c r="B160" s="35"/>
      <c r="C160" s="192" t="s">
        <v>251</v>
      </c>
      <c r="D160" s="192" t="s">
        <v>187</v>
      </c>
      <c r="E160" s="193" t="s">
        <v>2194</v>
      </c>
      <c r="F160" s="194" t="s">
        <v>2443</v>
      </c>
      <c r="G160" s="195" t="s">
        <v>2126</v>
      </c>
      <c r="H160" s="196">
        <v>64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382</v>
      </c>
      <c r="AT160" s="203" t="s">
        <v>187</v>
      </c>
      <c r="AU160" s="203" t="s">
        <v>82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382</v>
      </c>
      <c r="BM160" s="203" t="s">
        <v>382</v>
      </c>
    </row>
    <row r="161" spans="1:65" s="13" customFormat="1" ht="11.25">
      <c r="B161" s="205"/>
      <c r="C161" s="206"/>
      <c r="D161" s="207" t="s">
        <v>193</v>
      </c>
      <c r="E161" s="208" t="s">
        <v>1</v>
      </c>
      <c r="F161" s="209" t="s">
        <v>2429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193</v>
      </c>
      <c r="AU161" s="215" t="s">
        <v>82</v>
      </c>
      <c r="AV161" s="13" t="s">
        <v>82</v>
      </c>
      <c r="AW161" s="13" t="s">
        <v>31</v>
      </c>
      <c r="AX161" s="13" t="s">
        <v>75</v>
      </c>
      <c r="AY161" s="215" t="s">
        <v>184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2444</v>
      </c>
      <c r="G162" s="217"/>
      <c r="H162" s="220">
        <v>64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82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15" customFormat="1" ht="11.25">
      <c r="B163" s="241"/>
      <c r="C163" s="242"/>
      <c r="D163" s="207" t="s">
        <v>193</v>
      </c>
      <c r="E163" s="243" t="s">
        <v>1</v>
      </c>
      <c r="F163" s="244" t="s">
        <v>2077</v>
      </c>
      <c r="G163" s="242"/>
      <c r="H163" s="245">
        <v>64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193</v>
      </c>
      <c r="AU163" s="251" t="s">
        <v>82</v>
      </c>
      <c r="AV163" s="15" t="s">
        <v>191</v>
      </c>
      <c r="AW163" s="15" t="s">
        <v>31</v>
      </c>
      <c r="AX163" s="15" t="s">
        <v>82</v>
      </c>
      <c r="AY163" s="251" t="s">
        <v>184</v>
      </c>
    </row>
    <row r="164" spans="1:65" s="2" customFormat="1" ht="24">
      <c r="A164" s="34"/>
      <c r="B164" s="35"/>
      <c r="C164" s="192" t="s">
        <v>256</v>
      </c>
      <c r="D164" s="192" t="s">
        <v>187</v>
      </c>
      <c r="E164" s="193" t="s">
        <v>2197</v>
      </c>
      <c r="F164" s="194" t="s">
        <v>2445</v>
      </c>
      <c r="G164" s="195" t="s">
        <v>2126</v>
      </c>
      <c r="H164" s="196">
        <v>82</v>
      </c>
      <c r="I164" s="197"/>
      <c r="J164" s="198">
        <f>ROUND(I164*H164,2)</f>
        <v>0</v>
      </c>
      <c r="K164" s="194" t="s">
        <v>649</v>
      </c>
      <c r="L164" s="39"/>
      <c r="M164" s="199" t="s">
        <v>1</v>
      </c>
      <c r="N164" s="200" t="s">
        <v>40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382</v>
      </c>
      <c r="AT164" s="203" t="s">
        <v>187</v>
      </c>
      <c r="AU164" s="203" t="s">
        <v>82</v>
      </c>
      <c r="AY164" s="17" t="s">
        <v>184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382</v>
      </c>
      <c r="BM164" s="203" t="s">
        <v>455</v>
      </c>
    </row>
    <row r="165" spans="1:65" s="13" customFormat="1" ht="11.25">
      <c r="B165" s="205"/>
      <c r="C165" s="206"/>
      <c r="D165" s="207" t="s">
        <v>193</v>
      </c>
      <c r="E165" s="208" t="s">
        <v>1</v>
      </c>
      <c r="F165" s="209" t="s">
        <v>2429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193</v>
      </c>
      <c r="AU165" s="215" t="s">
        <v>82</v>
      </c>
      <c r="AV165" s="13" t="s">
        <v>82</v>
      </c>
      <c r="AW165" s="13" t="s">
        <v>31</v>
      </c>
      <c r="AX165" s="13" t="s">
        <v>75</v>
      </c>
      <c r="AY165" s="215" t="s">
        <v>184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2446</v>
      </c>
      <c r="G166" s="217"/>
      <c r="H166" s="220">
        <v>82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82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15" customFormat="1" ht="11.25">
      <c r="B167" s="241"/>
      <c r="C167" s="242"/>
      <c r="D167" s="207" t="s">
        <v>193</v>
      </c>
      <c r="E167" s="243" t="s">
        <v>1</v>
      </c>
      <c r="F167" s="244" t="s">
        <v>2077</v>
      </c>
      <c r="G167" s="242"/>
      <c r="H167" s="245">
        <v>82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193</v>
      </c>
      <c r="AU167" s="251" t="s">
        <v>82</v>
      </c>
      <c r="AV167" s="15" t="s">
        <v>191</v>
      </c>
      <c r="AW167" s="15" t="s">
        <v>31</v>
      </c>
      <c r="AX167" s="15" t="s">
        <v>82</v>
      </c>
      <c r="AY167" s="251" t="s">
        <v>184</v>
      </c>
    </row>
    <row r="168" spans="1:65" s="2" customFormat="1" ht="16.5" customHeight="1">
      <c r="A168" s="34"/>
      <c r="B168" s="35"/>
      <c r="C168" s="192" t="s">
        <v>261</v>
      </c>
      <c r="D168" s="192" t="s">
        <v>187</v>
      </c>
      <c r="E168" s="193" t="s">
        <v>2200</v>
      </c>
      <c r="F168" s="194" t="s">
        <v>2447</v>
      </c>
      <c r="G168" s="195" t="s">
        <v>2126</v>
      </c>
      <c r="H168" s="196">
        <v>109</v>
      </c>
      <c r="I168" s="197"/>
      <c r="J168" s="198">
        <f>ROUND(I168*H168,2)</f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382</v>
      </c>
      <c r="AT168" s="203" t="s">
        <v>187</v>
      </c>
      <c r="AU168" s="203" t="s">
        <v>82</v>
      </c>
      <c r="AY168" s="17" t="s">
        <v>184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382</v>
      </c>
      <c r="BM168" s="203" t="s">
        <v>507</v>
      </c>
    </row>
    <row r="169" spans="1:65" s="13" customFormat="1" ht="11.25">
      <c r="B169" s="205"/>
      <c r="C169" s="206"/>
      <c r="D169" s="207" t="s">
        <v>193</v>
      </c>
      <c r="E169" s="208" t="s">
        <v>1</v>
      </c>
      <c r="F169" s="209" t="s">
        <v>2429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193</v>
      </c>
      <c r="AU169" s="215" t="s">
        <v>82</v>
      </c>
      <c r="AV169" s="13" t="s">
        <v>82</v>
      </c>
      <c r="AW169" s="13" t="s">
        <v>31</v>
      </c>
      <c r="AX169" s="13" t="s">
        <v>75</v>
      </c>
      <c r="AY169" s="215" t="s">
        <v>184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2448</v>
      </c>
      <c r="G170" s="217"/>
      <c r="H170" s="220">
        <v>109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5" customFormat="1" ht="11.25">
      <c r="B171" s="241"/>
      <c r="C171" s="242"/>
      <c r="D171" s="207" t="s">
        <v>193</v>
      </c>
      <c r="E171" s="243" t="s">
        <v>1</v>
      </c>
      <c r="F171" s="244" t="s">
        <v>2077</v>
      </c>
      <c r="G171" s="242"/>
      <c r="H171" s="245">
        <v>109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193</v>
      </c>
      <c r="AU171" s="251" t="s">
        <v>82</v>
      </c>
      <c r="AV171" s="15" t="s">
        <v>191</v>
      </c>
      <c r="AW171" s="15" t="s">
        <v>31</v>
      </c>
      <c r="AX171" s="15" t="s">
        <v>82</v>
      </c>
      <c r="AY171" s="251" t="s">
        <v>184</v>
      </c>
    </row>
    <row r="172" spans="1:65" s="2" customFormat="1" ht="16.5" customHeight="1">
      <c r="A172" s="34"/>
      <c r="B172" s="35"/>
      <c r="C172" s="192" t="s">
        <v>270</v>
      </c>
      <c r="D172" s="192" t="s">
        <v>187</v>
      </c>
      <c r="E172" s="193" t="s">
        <v>2205</v>
      </c>
      <c r="F172" s="194" t="s">
        <v>2206</v>
      </c>
      <c r="G172" s="195" t="s">
        <v>1446</v>
      </c>
      <c r="H172" s="196">
        <v>1</v>
      </c>
      <c r="I172" s="197"/>
      <c r="J172" s="198">
        <f>ROUND(I172*H172,2)</f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382</v>
      </c>
      <c r="AT172" s="203" t="s">
        <v>187</v>
      </c>
      <c r="AU172" s="203" t="s">
        <v>82</v>
      </c>
      <c r="AY172" s="17" t="s">
        <v>184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382</v>
      </c>
      <c r="BM172" s="203" t="s">
        <v>519</v>
      </c>
    </row>
    <row r="173" spans="1:65" s="2" customFormat="1" ht="21.75" customHeight="1">
      <c r="A173" s="34"/>
      <c r="B173" s="35"/>
      <c r="C173" s="192" t="s">
        <v>287</v>
      </c>
      <c r="D173" s="192" t="s">
        <v>187</v>
      </c>
      <c r="E173" s="193" t="s">
        <v>2449</v>
      </c>
      <c r="F173" s="194" t="s">
        <v>2450</v>
      </c>
      <c r="G173" s="195" t="s">
        <v>936</v>
      </c>
      <c r="H173" s="196">
        <v>0.877</v>
      </c>
      <c r="I173" s="197"/>
      <c r="J173" s="198">
        <f>ROUND(I173*H173,2)</f>
        <v>0</v>
      </c>
      <c r="K173" s="194" t="s">
        <v>649</v>
      </c>
      <c r="L173" s="39"/>
      <c r="M173" s="199" t="s">
        <v>1</v>
      </c>
      <c r="N173" s="200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382</v>
      </c>
      <c r="AT173" s="203" t="s">
        <v>187</v>
      </c>
      <c r="AU173" s="203" t="s">
        <v>82</v>
      </c>
      <c r="AY173" s="17" t="s">
        <v>184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382</v>
      </c>
      <c r="BM173" s="203" t="s">
        <v>539</v>
      </c>
    </row>
    <row r="174" spans="1:65" s="12" customFormat="1" ht="25.9" customHeight="1">
      <c r="B174" s="176"/>
      <c r="C174" s="177"/>
      <c r="D174" s="178" t="s">
        <v>74</v>
      </c>
      <c r="E174" s="179" t="s">
        <v>2208</v>
      </c>
      <c r="F174" s="179" t="s">
        <v>2209</v>
      </c>
      <c r="G174" s="177"/>
      <c r="H174" s="177"/>
      <c r="I174" s="180"/>
      <c r="J174" s="181">
        <f>BK174</f>
        <v>0</v>
      </c>
      <c r="K174" s="177"/>
      <c r="L174" s="182"/>
      <c r="M174" s="183"/>
      <c r="N174" s="184"/>
      <c r="O174" s="184"/>
      <c r="P174" s="185">
        <f>SUM(P175:P207)</f>
        <v>0</v>
      </c>
      <c r="Q174" s="184"/>
      <c r="R174" s="185">
        <f>SUM(R175:R207)</f>
        <v>0</v>
      </c>
      <c r="S174" s="184"/>
      <c r="T174" s="186">
        <f>SUM(T175:T207)</f>
        <v>0</v>
      </c>
      <c r="AR174" s="187" t="s">
        <v>84</v>
      </c>
      <c r="AT174" s="188" t="s">
        <v>74</v>
      </c>
      <c r="AU174" s="188" t="s">
        <v>75</v>
      </c>
      <c r="AY174" s="187" t="s">
        <v>184</v>
      </c>
      <c r="BK174" s="189">
        <f>SUM(BK175:BK207)</f>
        <v>0</v>
      </c>
    </row>
    <row r="175" spans="1:65" s="2" customFormat="1" ht="24">
      <c r="A175" s="34"/>
      <c r="B175" s="35"/>
      <c r="C175" s="192" t="s">
        <v>324</v>
      </c>
      <c r="D175" s="192" t="s">
        <v>187</v>
      </c>
      <c r="E175" s="193" t="s">
        <v>2212</v>
      </c>
      <c r="F175" s="194" t="s">
        <v>2451</v>
      </c>
      <c r="G175" s="195" t="s">
        <v>327</v>
      </c>
      <c r="H175" s="196">
        <v>55.8</v>
      </c>
      <c r="I175" s="197"/>
      <c r="J175" s="198">
        <f>ROUND(I175*H175,2)</f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382</v>
      </c>
      <c r="AT175" s="203" t="s">
        <v>187</v>
      </c>
      <c r="AU175" s="203" t="s">
        <v>82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382</v>
      </c>
      <c r="BM175" s="203" t="s">
        <v>591</v>
      </c>
    </row>
    <row r="176" spans="1:65" s="13" customFormat="1" ht="11.25">
      <c r="B176" s="205"/>
      <c r="C176" s="206"/>
      <c r="D176" s="207" t="s">
        <v>193</v>
      </c>
      <c r="E176" s="208" t="s">
        <v>1</v>
      </c>
      <c r="F176" s="209" t="s">
        <v>2429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193</v>
      </c>
      <c r="AU176" s="215" t="s">
        <v>82</v>
      </c>
      <c r="AV176" s="13" t="s">
        <v>82</v>
      </c>
      <c r="AW176" s="13" t="s">
        <v>31</v>
      </c>
      <c r="AX176" s="13" t="s">
        <v>75</v>
      </c>
      <c r="AY176" s="215" t="s">
        <v>184</v>
      </c>
    </row>
    <row r="177" spans="1:65" s="14" customFormat="1" ht="11.25">
      <c r="B177" s="216"/>
      <c r="C177" s="217"/>
      <c r="D177" s="207" t="s">
        <v>193</v>
      </c>
      <c r="E177" s="218" t="s">
        <v>1</v>
      </c>
      <c r="F177" s="219" t="s">
        <v>2452</v>
      </c>
      <c r="G177" s="217"/>
      <c r="H177" s="220">
        <v>55.8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193</v>
      </c>
      <c r="AU177" s="226" t="s">
        <v>82</v>
      </c>
      <c r="AV177" s="14" t="s">
        <v>84</v>
      </c>
      <c r="AW177" s="14" t="s">
        <v>31</v>
      </c>
      <c r="AX177" s="14" t="s">
        <v>75</v>
      </c>
      <c r="AY177" s="226" t="s">
        <v>184</v>
      </c>
    </row>
    <row r="178" spans="1:65" s="15" customFormat="1" ht="11.25">
      <c r="B178" s="241"/>
      <c r="C178" s="242"/>
      <c r="D178" s="207" t="s">
        <v>193</v>
      </c>
      <c r="E178" s="243" t="s">
        <v>1</v>
      </c>
      <c r="F178" s="244" t="s">
        <v>2077</v>
      </c>
      <c r="G178" s="242"/>
      <c r="H178" s="245">
        <v>55.8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193</v>
      </c>
      <c r="AU178" s="251" t="s">
        <v>82</v>
      </c>
      <c r="AV178" s="15" t="s">
        <v>191</v>
      </c>
      <c r="AW178" s="15" t="s">
        <v>31</v>
      </c>
      <c r="AX178" s="15" t="s">
        <v>82</v>
      </c>
      <c r="AY178" s="251" t="s">
        <v>184</v>
      </c>
    </row>
    <row r="179" spans="1:65" s="2" customFormat="1" ht="24">
      <c r="A179" s="34"/>
      <c r="B179" s="35"/>
      <c r="C179" s="192" t="s">
        <v>343</v>
      </c>
      <c r="D179" s="192" t="s">
        <v>187</v>
      </c>
      <c r="E179" s="193" t="s">
        <v>2216</v>
      </c>
      <c r="F179" s="194" t="s">
        <v>2453</v>
      </c>
      <c r="G179" s="195" t="s">
        <v>327</v>
      </c>
      <c r="H179" s="196">
        <v>66</v>
      </c>
      <c r="I179" s="197"/>
      <c r="J179" s="198">
        <f>ROUND(I179*H179,2)</f>
        <v>0</v>
      </c>
      <c r="K179" s="194" t="s">
        <v>649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382</v>
      </c>
      <c r="AT179" s="203" t="s">
        <v>187</v>
      </c>
      <c r="AU179" s="203" t="s">
        <v>82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382</v>
      </c>
      <c r="BM179" s="203" t="s">
        <v>626</v>
      </c>
    </row>
    <row r="180" spans="1:65" s="13" customFormat="1" ht="11.25">
      <c r="B180" s="205"/>
      <c r="C180" s="206"/>
      <c r="D180" s="207" t="s">
        <v>193</v>
      </c>
      <c r="E180" s="208" t="s">
        <v>1</v>
      </c>
      <c r="F180" s="209" t="s">
        <v>2429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193</v>
      </c>
      <c r="AU180" s="215" t="s">
        <v>82</v>
      </c>
      <c r="AV180" s="13" t="s">
        <v>82</v>
      </c>
      <c r="AW180" s="13" t="s">
        <v>31</v>
      </c>
      <c r="AX180" s="13" t="s">
        <v>75</v>
      </c>
      <c r="AY180" s="215" t="s">
        <v>184</v>
      </c>
    </row>
    <row r="181" spans="1:65" s="14" customFormat="1" ht="11.25">
      <c r="B181" s="216"/>
      <c r="C181" s="217"/>
      <c r="D181" s="207" t="s">
        <v>193</v>
      </c>
      <c r="E181" s="218" t="s">
        <v>1</v>
      </c>
      <c r="F181" s="219" t="s">
        <v>2454</v>
      </c>
      <c r="G181" s="217"/>
      <c r="H181" s="220">
        <v>66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193</v>
      </c>
      <c r="AU181" s="226" t="s">
        <v>82</v>
      </c>
      <c r="AV181" s="14" t="s">
        <v>84</v>
      </c>
      <c r="AW181" s="14" t="s">
        <v>31</v>
      </c>
      <c r="AX181" s="14" t="s">
        <v>75</v>
      </c>
      <c r="AY181" s="226" t="s">
        <v>184</v>
      </c>
    </row>
    <row r="182" spans="1:65" s="15" customFormat="1" ht="11.25">
      <c r="B182" s="241"/>
      <c r="C182" s="242"/>
      <c r="D182" s="207" t="s">
        <v>193</v>
      </c>
      <c r="E182" s="243" t="s">
        <v>1</v>
      </c>
      <c r="F182" s="244" t="s">
        <v>2077</v>
      </c>
      <c r="G182" s="242"/>
      <c r="H182" s="245">
        <v>66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193</v>
      </c>
      <c r="AU182" s="251" t="s">
        <v>82</v>
      </c>
      <c r="AV182" s="15" t="s">
        <v>191</v>
      </c>
      <c r="AW182" s="15" t="s">
        <v>31</v>
      </c>
      <c r="AX182" s="15" t="s">
        <v>82</v>
      </c>
      <c r="AY182" s="251" t="s">
        <v>184</v>
      </c>
    </row>
    <row r="183" spans="1:65" s="2" customFormat="1" ht="24">
      <c r="A183" s="34"/>
      <c r="B183" s="35"/>
      <c r="C183" s="192" t="s">
        <v>8</v>
      </c>
      <c r="D183" s="192" t="s">
        <v>187</v>
      </c>
      <c r="E183" s="193" t="s">
        <v>2219</v>
      </c>
      <c r="F183" s="194" t="s">
        <v>2455</v>
      </c>
      <c r="G183" s="195" t="s">
        <v>327</v>
      </c>
      <c r="H183" s="196">
        <v>78</v>
      </c>
      <c r="I183" s="197"/>
      <c r="J183" s="198">
        <f>ROUND(I183*H183,2)</f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382</v>
      </c>
      <c r="AT183" s="203" t="s">
        <v>187</v>
      </c>
      <c r="AU183" s="203" t="s">
        <v>82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382</v>
      </c>
      <c r="BM183" s="203" t="s">
        <v>640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2429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82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2456</v>
      </c>
      <c r="G185" s="217"/>
      <c r="H185" s="220">
        <v>78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82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5" customFormat="1" ht="11.25">
      <c r="B186" s="241"/>
      <c r="C186" s="242"/>
      <c r="D186" s="207" t="s">
        <v>193</v>
      </c>
      <c r="E186" s="243" t="s">
        <v>1</v>
      </c>
      <c r="F186" s="244" t="s">
        <v>2077</v>
      </c>
      <c r="G186" s="242"/>
      <c r="H186" s="245">
        <v>78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193</v>
      </c>
      <c r="AU186" s="251" t="s">
        <v>82</v>
      </c>
      <c r="AV186" s="15" t="s">
        <v>191</v>
      </c>
      <c r="AW186" s="15" t="s">
        <v>31</v>
      </c>
      <c r="AX186" s="15" t="s">
        <v>82</v>
      </c>
      <c r="AY186" s="251" t="s">
        <v>184</v>
      </c>
    </row>
    <row r="187" spans="1:65" s="2" customFormat="1" ht="24">
      <c r="A187" s="34"/>
      <c r="B187" s="35"/>
      <c r="C187" s="192" t="s">
        <v>382</v>
      </c>
      <c r="D187" s="192" t="s">
        <v>187</v>
      </c>
      <c r="E187" s="193" t="s">
        <v>2222</v>
      </c>
      <c r="F187" s="194" t="s">
        <v>2457</v>
      </c>
      <c r="G187" s="195" t="s">
        <v>327</v>
      </c>
      <c r="H187" s="196">
        <v>47.4</v>
      </c>
      <c r="I187" s="197"/>
      <c r="J187" s="198">
        <f>ROUND(I187*H187,2)</f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382</v>
      </c>
      <c r="AT187" s="203" t="s">
        <v>187</v>
      </c>
      <c r="AU187" s="203" t="s">
        <v>82</v>
      </c>
      <c r="AY187" s="17" t="s">
        <v>184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382</v>
      </c>
      <c r="BM187" s="203" t="s">
        <v>715</v>
      </c>
    </row>
    <row r="188" spans="1:65" s="13" customFormat="1" ht="11.25">
      <c r="B188" s="205"/>
      <c r="C188" s="206"/>
      <c r="D188" s="207" t="s">
        <v>193</v>
      </c>
      <c r="E188" s="208" t="s">
        <v>1</v>
      </c>
      <c r="F188" s="209" t="s">
        <v>2429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193</v>
      </c>
      <c r="AU188" s="215" t="s">
        <v>82</v>
      </c>
      <c r="AV188" s="13" t="s">
        <v>82</v>
      </c>
      <c r="AW188" s="13" t="s">
        <v>31</v>
      </c>
      <c r="AX188" s="13" t="s">
        <v>75</v>
      </c>
      <c r="AY188" s="215" t="s">
        <v>184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2458</v>
      </c>
      <c r="G189" s="217"/>
      <c r="H189" s="220">
        <v>47.4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82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15" customFormat="1" ht="11.25">
      <c r="B190" s="241"/>
      <c r="C190" s="242"/>
      <c r="D190" s="207" t="s">
        <v>193</v>
      </c>
      <c r="E190" s="243" t="s">
        <v>1</v>
      </c>
      <c r="F190" s="244" t="s">
        <v>2077</v>
      </c>
      <c r="G190" s="242"/>
      <c r="H190" s="245">
        <v>47.4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193</v>
      </c>
      <c r="AU190" s="251" t="s">
        <v>82</v>
      </c>
      <c r="AV190" s="15" t="s">
        <v>191</v>
      </c>
      <c r="AW190" s="15" t="s">
        <v>31</v>
      </c>
      <c r="AX190" s="15" t="s">
        <v>82</v>
      </c>
      <c r="AY190" s="251" t="s">
        <v>184</v>
      </c>
    </row>
    <row r="191" spans="1:65" s="2" customFormat="1" ht="24">
      <c r="A191" s="34"/>
      <c r="B191" s="35"/>
      <c r="C191" s="192" t="s">
        <v>390</v>
      </c>
      <c r="D191" s="192" t="s">
        <v>187</v>
      </c>
      <c r="E191" s="193" t="s">
        <v>2227</v>
      </c>
      <c r="F191" s="194" t="s">
        <v>2459</v>
      </c>
      <c r="G191" s="195" t="s">
        <v>327</v>
      </c>
      <c r="H191" s="196">
        <v>193.2</v>
      </c>
      <c r="I191" s="197"/>
      <c r="J191" s="198">
        <f>ROUND(I191*H191,2)</f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382</v>
      </c>
      <c r="AT191" s="203" t="s">
        <v>187</v>
      </c>
      <c r="AU191" s="203" t="s">
        <v>82</v>
      </c>
      <c r="AY191" s="17" t="s">
        <v>184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382</v>
      </c>
      <c r="BM191" s="203" t="s">
        <v>731</v>
      </c>
    </row>
    <row r="192" spans="1:65" s="13" customFormat="1" ht="11.25">
      <c r="B192" s="205"/>
      <c r="C192" s="206"/>
      <c r="D192" s="207" t="s">
        <v>193</v>
      </c>
      <c r="E192" s="208" t="s">
        <v>1</v>
      </c>
      <c r="F192" s="209" t="s">
        <v>2429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193</v>
      </c>
      <c r="AU192" s="215" t="s">
        <v>82</v>
      </c>
      <c r="AV192" s="13" t="s">
        <v>82</v>
      </c>
      <c r="AW192" s="13" t="s">
        <v>31</v>
      </c>
      <c r="AX192" s="13" t="s">
        <v>75</v>
      </c>
      <c r="AY192" s="215" t="s">
        <v>184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2460</v>
      </c>
      <c r="G193" s="217"/>
      <c r="H193" s="220">
        <v>193.2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82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15" customFormat="1" ht="11.25">
      <c r="B194" s="241"/>
      <c r="C194" s="242"/>
      <c r="D194" s="207" t="s">
        <v>193</v>
      </c>
      <c r="E194" s="243" t="s">
        <v>1</v>
      </c>
      <c r="F194" s="244" t="s">
        <v>2077</v>
      </c>
      <c r="G194" s="242"/>
      <c r="H194" s="245">
        <v>193.2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193</v>
      </c>
      <c r="AU194" s="251" t="s">
        <v>82</v>
      </c>
      <c r="AV194" s="15" t="s">
        <v>191</v>
      </c>
      <c r="AW194" s="15" t="s">
        <v>31</v>
      </c>
      <c r="AX194" s="15" t="s">
        <v>82</v>
      </c>
      <c r="AY194" s="251" t="s">
        <v>184</v>
      </c>
    </row>
    <row r="195" spans="1:65" s="2" customFormat="1" ht="16.5" customHeight="1">
      <c r="A195" s="34"/>
      <c r="B195" s="35"/>
      <c r="C195" s="192" t="s">
        <v>455</v>
      </c>
      <c r="D195" s="192" t="s">
        <v>187</v>
      </c>
      <c r="E195" s="193" t="s">
        <v>2229</v>
      </c>
      <c r="F195" s="194" t="s">
        <v>2461</v>
      </c>
      <c r="G195" s="195" t="s">
        <v>327</v>
      </c>
      <c r="H195" s="196">
        <v>440.4</v>
      </c>
      <c r="I195" s="197"/>
      <c r="J195" s="198">
        <f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382</v>
      </c>
      <c r="AT195" s="203" t="s">
        <v>187</v>
      </c>
      <c r="AU195" s="203" t="s">
        <v>82</v>
      </c>
      <c r="AY195" s="17" t="s">
        <v>184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382</v>
      </c>
      <c r="BM195" s="203" t="s">
        <v>757</v>
      </c>
    </row>
    <row r="196" spans="1:65" s="13" customFormat="1" ht="11.25">
      <c r="B196" s="205"/>
      <c r="C196" s="206"/>
      <c r="D196" s="207" t="s">
        <v>193</v>
      </c>
      <c r="E196" s="208" t="s">
        <v>1</v>
      </c>
      <c r="F196" s="209" t="s">
        <v>2429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193</v>
      </c>
      <c r="AU196" s="215" t="s">
        <v>82</v>
      </c>
      <c r="AV196" s="13" t="s">
        <v>82</v>
      </c>
      <c r="AW196" s="13" t="s">
        <v>31</v>
      </c>
      <c r="AX196" s="13" t="s">
        <v>75</v>
      </c>
      <c r="AY196" s="215" t="s">
        <v>184</v>
      </c>
    </row>
    <row r="197" spans="1:65" s="14" customFormat="1" ht="11.25">
      <c r="B197" s="216"/>
      <c r="C197" s="217"/>
      <c r="D197" s="207" t="s">
        <v>193</v>
      </c>
      <c r="E197" s="218" t="s">
        <v>1</v>
      </c>
      <c r="F197" s="219" t="s">
        <v>2462</v>
      </c>
      <c r="G197" s="217"/>
      <c r="H197" s="220">
        <v>440.4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193</v>
      </c>
      <c r="AU197" s="226" t="s">
        <v>82</v>
      </c>
      <c r="AV197" s="14" t="s">
        <v>84</v>
      </c>
      <c r="AW197" s="14" t="s">
        <v>31</v>
      </c>
      <c r="AX197" s="14" t="s">
        <v>75</v>
      </c>
      <c r="AY197" s="226" t="s">
        <v>184</v>
      </c>
    </row>
    <row r="198" spans="1:65" s="15" customFormat="1" ht="11.25">
      <c r="B198" s="241"/>
      <c r="C198" s="242"/>
      <c r="D198" s="207" t="s">
        <v>193</v>
      </c>
      <c r="E198" s="243" t="s">
        <v>1</v>
      </c>
      <c r="F198" s="244" t="s">
        <v>2077</v>
      </c>
      <c r="G198" s="242"/>
      <c r="H198" s="245">
        <v>440.4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193</v>
      </c>
      <c r="AU198" s="251" t="s">
        <v>82</v>
      </c>
      <c r="AV198" s="15" t="s">
        <v>191</v>
      </c>
      <c r="AW198" s="15" t="s">
        <v>31</v>
      </c>
      <c r="AX198" s="15" t="s">
        <v>82</v>
      </c>
      <c r="AY198" s="251" t="s">
        <v>184</v>
      </c>
    </row>
    <row r="199" spans="1:65" s="2" customFormat="1" ht="24">
      <c r="A199" s="34"/>
      <c r="B199" s="35"/>
      <c r="C199" s="192" t="s">
        <v>502</v>
      </c>
      <c r="D199" s="192" t="s">
        <v>187</v>
      </c>
      <c r="E199" s="193" t="s">
        <v>2231</v>
      </c>
      <c r="F199" s="194" t="s">
        <v>2463</v>
      </c>
      <c r="G199" s="195" t="s">
        <v>2126</v>
      </c>
      <c r="H199" s="196">
        <v>8</v>
      </c>
      <c r="I199" s="197"/>
      <c r="J199" s="198">
        <f>ROUND(I199*H199,2)</f>
        <v>0</v>
      </c>
      <c r="K199" s="194" t="s">
        <v>649</v>
      </c>
      <c r="L199" s="39"/>
      <c r="M199" s="199" t="s">
        <v>1</v>
      </c>
      <c r="N199" s="200" t="s">
        <v>40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382</v>
      </c>
      <c r="AT199" s="203" t="s">
        <v>187</v>
      </c>
      <c r="AU199" s="203" t="s">
        <v>82</v>
      </c>
      <c r="AY199" s="17" t="s">
        <v>184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82</v>
      </c>
      <c r="BK199" s="204">
        <f>ROUND(I199*H199,2)</f>
        <v>0</v>
      </c>
      <c r="BL199" s="17" t="s">
        <v>382</v>
      </c>
      <c r="BM199" s="203" t="s">
        <v>769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2464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82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4" customFormat="1" ht="11.25">
      <c r="B201" s="216"/>
      <c r="C201" s="217"/>
      <c r="D201" s="207" t="s">
        <v>193</v>
      </c>
      <c r="E201" s="218" t="s">
        <v>1</v>
      </c>
      <c r="F201" s="219" t="s">
        <v>2258</v>
      </c>
      <c r="G201" s="217"/>
      <c r="H201" s="220">
        <v>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193</v>
      </c>
      <c r="AU201" s="226" t="s">
        <v>82</v>
      </c>
      <c r="AV201" s="14" t="s">
        <v>84</v>
      </c>
      <c r="AW201" s="14" t="s">
        <v>31</v>
      </c>
      <c r="AX201" s="14" t="s">
        <v>75</v>
      </c>
      <c r="AY201" s="226" t="s">
        <v>184</v>
      </c>
    </row>
    <row r="202" spans="1:65" s="15" customFormat="1" ht="11.25">
      <c r="B202" s="241"/>
      <c r="C202" s="242"/>
      <c r="D202" s="207" t="s">
        <v>193</v>
      </c>
      <c r="E202" s="243" t="s">
        <v>1</v>
      </c>
      <c r="F202" s="244" t="s">
        <v>2077</v>
      </c>
      <c r="G202" s="242"/>
      <c r="H202" s="245">
        <v>8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193</v>
      </c>
      <c r="AU202" s="251" t="s">
        <v>82</v>
      </c>
      <c r="AV202" s="15" t="s">
        <v>191</v>
      </c>
      <c r="AW202" s="15" t="s">
        <v>31</v>
      </c>
      <c r="AX202" s="15" t="s">
        <v>82</v>
      </c>
      <c r="AY202" s="251" t="s">
        <v>184</v>
      </c>
    </row>
    <row r="203" spans="1:65" s="2" customFormat="1" ht="16.5" customHeight="1">
      <c r="A203" s="34"/>
      <c r="B203" s="35"/>
      <c r="C203" s="192" t="s">
        <v>507</v>
      </c>
      <c r="D203" s="192" t="s">
        <v>187</v>
      </c>
      <c r="E203" s="193" t="s">
        <v>2235</v>
      </c>
      <c r="F203" s="194" t="s">
        <v>2465</v>
      </c>
      <c r="G203" s="195" t="s">
        <v>2126</v>
      </c>
      <c r="H203" s="196">
        <v>8</v>
      </c>
      <c r="I203" s="197"/>
      <c r="J203" s="198">
        <f>ROUND(I203*H203,2)</f>
        <v>0</v>
      </c>
      <c r="K203" s="194" t="s">
        <v>649</v>
      </c>
      <c r="L203" s="39"/>
      <c r="M203" s="199" t="s">
        <v>1</v>
      </c>
      <c r="N203" s="200" t="s">
        <v>40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382</v>
      </c>
      <c r="AT203" s="203" t="s">
        <v>187</v>
      </c>
      <c r="AU203" s="203" t="s">
        <v>82</v>
      </c>
      <c r="AY203" s="17" t="s">
        <v>184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382</v>
      </c>
      <c r="BM203" s="203" t="s">
        <v>779</v>
      </c>
    </row>
    <row r="204" spans="1:65" s="2" customFormat="1" ht="16.5" customHeight="1">
      <c r="A204" s="34"/>
      <c r="B204" s="35"/>
      <c r="C204" s="192" t="s">
        <v>7</v>
      </c>
      <c r="D204" s="192" t="s">
        <v>187</v>
      </c>
      <c r="E204" s="193" t="s">
        <v>2238</v>
      </c>
      <c r="F204" s="194" t="s">
        <v>2466</v>
      </c>
      <c r="G204" s="195" t="s">
        <v>327</v>
      </c>
      <c r="H204" s="196">
        <v>440.4</v>
      </c>
      <c r="I204" s="197"/>
      <c r="J204" s="198">
        <f>ROUND(I204*H204,2)</f>
        <v>0</v>
      </c>
      <c r="K204" s="194" t="s">
        <v>649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382</v>
      </c>
      <c r="AT204" s="203" t="s">
        <v>187</v>
      </c>
      <c r="AU204" s="203" t="s">
        <v>82</v>
      </c>
      <c r="AY204" s="17" t="s">
        <v>184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382</v>
      </c>
      <c r="BM204" s="203" t="s">
        <v>788</v>
      </c>
    </row>
    <row r="205" spans="1:65" s="2" customFormat="1" ht="16.5" customHeight="1">
      <c r="A205" s="34"/>
      <c r="B205" s="35"/>
      <c r="C205" s="192" t="s">
        <v>519</v>
      </c>
      <c r="D205" s="192" t="s">
        <v>187</v>
      </c>
      <c r="E205" s="193" t="s">
        <v>2240</v>
      </c>
      <c r="F205" s="194" t="s">
        <v>2247</v>
      </c>
      <c r="G205" s="195" t="s">
        <v>1446</v>
      </c>
      <c r="H205" s="196">
        <v>1</v>
      </c>
      <c r="I205" s="197"/>
      <c r="J205" s="198">
        <f>ROUND(I205*H205,2)</f>
        <v>0</v>
      </c>
      <c r="K205" s="194" t="s">
        <v>649</v>
      </c>
      <c r="L205" s="39"/>
      <c r="M205" s="199" t="s">
        <v>1</v>
      </c>
      <c r="N205" s="200" t="s">
        <v>40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382</v>
      </c>
      <c r="AT205" s="203" t="s">
        <v>187</v>
      </c>
      <c r="AU205" s="203" t="s">
        <v>82</v>
      </c>
      <c r="AY205" s="17" t="s">
        <v>184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82</v>
      </c>
      <c r="BK205" s="204">
        <f>ROUND(I205*H205,2)</f>
        <v>0</v>
      </c>
      <c r="BL205" s="17" t="s">
        <v>382</v>
      </c>
      <c r="BM205" s="203" t="s">
        <v>797</v>
      </c>
    </row>
    <row r="206" spans="1:65" s="2" customFormat="1" ht="44.25" customHeight="1">
      <c r="A206" s="34"/>
      <c r="B206" s="35"/>
      <c r="C206" s="192" t="s">
        <v>250</v>
      </c>
      <c r="D206" s="192" t="s">
        <v>187</v>
      </c>
      <c r="E206" s="193" t="s">
        <v>2243</v>
      </c>
      <c r="F206" s="194" t="s">
        <v>2467</v>
      </c>
      <c r="G206" s="195" t="s">
        <v>2245</v>
      </c>
      <c r="H206" s="196">
        <v>15</v>
      </c>
      <c r="I206" s="197"/>
      <c r="J206" s="198">
        <f>ROUND(I206*H206,2)</f>
        <v>0</v>
      </c>
      <c r="K206" s="194" t="s">
        <v>649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382</v>
      </c>
      <c r="AT206" s="203" t="s">
        <v>187</v>
      </c>
      <c r="AU206" s="203" t="s">
        <v>82</v>
      </c>
      <c r="AY206" s="17" t="s">
        <v>184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382</v>
      </c>
      <c r="BM206" s="203" t="s">
        <v>810</v>
      </c>
    </row>
    <row r="207" spans="1:65" s="2" customFormat="1" ht="21.75" customHeight="1">
      <c r="A207" s="34"/>
      <c r="B207" s="35"/>
      <c r="C207" s="192" t="s">
        <v>539</v>
      </c>
      <c r="D207" s="192" t="s">
        <v>187</v>
      </c>
      <c r="E207" s="193" t="s">
        <v>2246</v>
      </c>
      <c r="F207" s="194" t="s">
        <v>2468</v>
      </c>
      <c r="G207" s="195" t="s">
        <v>936</v>
      </c>
      <c r="H207" s="196">
        <v>3.129</v>
      </c>
      <c r="I207" s="197"/>
      <c r="J207" s="198">
        <f>ROUND(I207*H207,2)</f>
        <v>0</v>
      </c>
      <c r="K207" s="194" t="s">
        <v>649</v>
      </c>
      <c r="L207" s="39"/>
      <c r="M207" s="199" t="s">
        <v>1</v>
      </c>
      <c r="N207" s="200" t="s">
        <v>40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382</v>
      </c>
      <c r="AT207" s="203" t="s">
        <v>187</v>
      </c>
      <c r="AU207" s="203" t="s">
        <v>82</v>
      </c>
      <c r="AY207" s="17" t="s">
        <v>184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82</v>
      </c>
      <c r="BK207" s="204">
        <f>ROUND(I207*H207,2)</f>
        <v>0</v>
      </c>
      <c r="BL207" s="17" t="s">
        <v>382</v>
      </c>
      <c r="BM207" s="203" t="s">
        <v>819</v>
      </c>
    </row>
    <row r="208" spans="1:65" s="12" customFormat="1" ht="25.9" customHeight="1">
      <c r="B208" s="176"/>
      <c r="C208" s="177"/>
      <c r="D208" s="178" t="s">
        <v>74</v>
      </c>
      <c r="E208" s="179" t="s">
        <v>2250</v>
      </c>
      <c r="F208" s="179" t="s">
        <v>2251</v>
      </c>
      <c r="G208" s="177"/>
      <c r="H208" s="177"/>
      <c r="I208" s="180"/>
      <c r="J208" s="181">
        <f>BK208</f>
        <v>0</v>
      </c>
      <c r="K208" s="177"/>
      <c r="L208" s="182"/>
      <c r="M208" s="183"/>
      <c r="N208" s="184"/>
      <c r="O208" s="184"/>
      <c r="P208" s="185">
        <f>P209+P239+P269+P299</f>
        <v>0</v>
      </c>
      <c r="Q208" s="184"/>
      <c r="R208" s="185">
        <f>R209+R239+R269+R299</f>
        <v>0</v>
      </c>
      <c r="S208" s="184"/>
      <c r="T208" s="186">
        <f>T209+T239+T269+T299</f>
        <v>0</v>
      </c>
      <c r="AR208" s="187" t="s">
        <v>84</v>
      </c>
      <c r="AT208" s="188" t="s">
        <v>74</v>
      </c>
      <c r="AU208" s="188" t="s">
        <v>75</v>
      </c>
      <c r="AY208" s="187" t="s">
        <v>184</v>
      </c>
      <c r="BK208" s="189">
        <f>BK209+BK239+BK269+BK299</f>
        <v>0</v>
      </c>
    </row>
    <row r="209" spans="1:65" s="12" customFormat="1" ht="22.9" customHeight="1">
      <c r="B209" s="176"/>
      <c r="C209" s="177"/>
      <c r="D209" s="178" t="s">
        <v>74</v>
      </c>
      <c r="E209" s="190" t="s">
        <v>2170</v>
      </c>
      <c r="F209" s="190" t="s">
        <v>2469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SUM(P210:P238)</f>
        <v>0</v>
      </c>
      <c r="Q209" s="184"/>
      <c r="R209" s="185">
        <f>SUM(R210:R238)</f>
        <v>0</v>
      </c>
      <c r="S209" s="184"/>
      <c r="T209" s="186">
        <f>SUM(T210:T238)</f>
        <v>0</v>
      </c>
      <c r="AR209" s="187" t="s">
        <v>82</v>
      </c>
      <c r="AT209" s="188" t="s">
        <v>74</v>
      </c>
      <c r="AU209" s="188" t="s">
        <v>82</v>
      </c>
      <c r="AY209" s="187" t="s">
        <v>184</v>
      </c>
      <c r="BK209" s="189">
        <f>SUM(BK210:BK238)</f>
        <v>0</v>
      </c>
    </row>
    <row r="210" spans="1:65" s="2" customFormat="1" ht="16.5" customHeight="1">
      <c r="A210" s="34"/>
      <c r="B210" s="35"/>
      <c r="C210" s="192" t="s">
        <v>565</v>
      </c>
      <c r="D210" s="192" t="s">
        <v>187</v>
      </c>
      <c r="E210" s="193" t="s">
        <v>2252</v>
      </c>
      <c r="F210" s="194" t="s">
        <v>2470</v>
      </c>
      <c r="G210" s="195" t="s">
        <v>239</v>
      </c>
      <c r="H210" s="196">
        <v>32</v>
      </c>
      <c r="I210" s="197"/>
      <c r="J210" s="198">
        <f>ROUND(I210*H210,2)</f>
        <v>0</v>
      </c>
      <c r="K210" s="194" t="s">
        <v>649</v>
      </c>
      <c r="L210" s="39"/>
      <c r="M210" s="199" t="s">
        <v>1</v>
      </c>
      <c r="N210" s="200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191</v>
      </c>
      <c r="AT210" s="203" t="s">
        <v>187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191</v>
      </c>
      <c r="BM210" s="203" t="s">
        <v>828</v>
      </c>
    </row>
    <row r="211" spans="1:65" s="13" customFormat="1" ht="11.25">
      <c r="B211" s="205"/>
      <c r="C211" s="206"/>
      <c r="D211" s="207" t="s">
        <v>193</v>
      </c>
      <c r="E211" s="208" t="s">
        <v>1</v>
      </c>
      <c r="F211" s="209" t="s">
        <v>2429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84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4" customFormat="1" ht="11.25">
      <c r="B212" s="216"/>
      <c r="C212" s="217"/>
      <c r="D212" s="207" t="s">
        <v>193</v>
      </c>
      <c r="E212" s="218" t="s">
        <v>1</v>
      </c>
      <c r="F212" s="219" t="s">
        <v>2471</v>
      </c>
      <c r="G212" s="217"/>
      <c r="H212" s="220">
        <v>32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193</v>
      </c>
      <c r="AU212" s="226" t="s">
        <v>84</v>
      </c>
      <c r="AV212" s="14" t="s">
        <v>84</v>
      </c>
      <c r="AW212" s="14" t="s">
        <v>31</v>
      </c>
      <c r="AX212" s="14" t="s">
        <v>75</v>
      </c>
      <c r="AY212" s="226" t="s">
        <v>184</v>
      </c>
    </row>
    <row r="213" spans="1:65" s="15" customFormat="1" ht="11.25">
      <c r="B213" s="241"/>
      <c r="C213" s="242"/>
      <c r="D213" s="207" t="s">
        <v>193</v>
      </c>
      <c r="E213" s="243" t="s">
        <v>1</v>
      </c>
      <c r="F213" s="244" t="s">
        <v>2077</v>
      </c>
      <c r="G213" s="242"/>
      <c r="H213" s="245">
        <v>32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193</v>
      </c>
      <c r="AU213" s="251" t="s">
        <v>84</v>
      </c>
      <c r="AV213" s="15" t="s">
        <v>191</v>
      </c>
      <c r="AW213" s="15" t="s">
        <v>31</v>
      </c>
      <c r="AX213" s="15" t="s">
        <v>82</v>
      </c>
      <c r="AY213" s="251" t="s">
        <v>184</v>
      </c>
    </row>
    <row r="214" spans="1:65" s="2" customFormat="1" ht="16.5" customHeight="1">
      <c r="A214" s="34"/>
      <c r="B214" s="35"/>
      <c r="C214" s="192" t="s">
        <v>591</v>
      </c>
      <c r="D214" s="192" t="s">
        <v>187</v>
      </c>
      <c r="E214" s="193" t="s">
        <v>2255</v>
      </c>
      <c r="F214" s="194" t="s">
        <v>2472</v>
      </c>
      <c r="G214" s="195" t="s">
        <v>239</v>
      </c>
      <c r="H214" s="196">
        <v>16</v>
      </c>
      <c r="I214" s="197"/>
      <c r="J214" s="198">
        <f>ROUND(I214*H214,2)</f>
        <v>0</v>
      </c>
      <c r="K214" s="194" t="s">
        <v>649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191</v>
      </c>
      <c r="BM214" s="203" t="s">
        <v>836</v>
      </c>
    </row>
    <row r="215" spans="1:65" s="13" customFormat="1" ht="11.25">
      <c r="B215" s="205"/>
      <c r="C215" s="206"/>
      <c r="D215" s="207" t="s">
        <v>193</v>
      </c>
      <c r="E215" s="208" t="s">
        <v>1</v>
      </c>
      <c r="F215" s="209" t="s">
        <v>2473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4" customFormat="1" ht="11.25">
      <c r="B216" s="216"/>
      <c r="C216" s="217"/>
      <c r="D216" s="207" t="s">
        <v>193</v>
      </c>
      <c r="E216" s="218" t="s">
        <v>1</v>
      </c>
      <c r="F216" s="219" t="s">
        <v>2332</v>
      </c>
      <c r="G216" s="217"/>
      <c r="H216" s="220">
        <v>16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193</v>
      </c>
      <c r="AU216" s="226" t="s">
        <v>84</v>
      </c>
      <c r="AV216" s="14" t="s">
        <v>84</v>
      </c>
      <c r="AW216" s="14" t="s">
        <v>31</v>
      </c>
      <c r="AX216" s="14" t="s">
        <v>75</v>
      </c>
      <c r="AY216" s="226" t="s">
        <v>184</v>
      </c>
    </row>
    <row r="217" spans="1:65" s="15" customFormat="1" ht="11.25">
      <c r="B217" s="241"/>
      <c r="C217" s="242"/>
      <c r="D217" s="207" t="s">
        <v>193</v>
      </c>
      <c r="E217" s="243" t="s">
        <v>1</v>
      </c>
      <c r="F217" s="244" t="s">
        <v>2077</v>
      </c>
      <c r="G217" s="242"/>
      <c r="H217" s="245">
        <v>16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193</v>
      </c>
      <c r="AU217" s="251" t="s">
        <v>84</v>
      </c>
      <c r="AV217" s="15" t="s">
        <v>191</v>
      </c>
      <c r="AW217" s="15" t="s">
        <v>31</v>
      </c>
      <c r="AX217" s="15" t="s">
        <v>82</v>
      </c>
      <c r="AY217" s="251" t="s">
        <v>184</v>
      </c>
    </row>
    <row r="218" spans="1:65" s="2" customFormat="1" ht="60">
      <c r="A218" s="34"/>
      <c r="B218" s="35"/>
      <c r="C218" s="192" t="s">
        <v>597</v>
      </c>
      <c r="D218" s="192" t="s">
        <v>187</v>
      </c>
      <c r="E218" s="193" t="s">
        <v>2259</v>
      </c>
      <c r="F218" s="194" t="s">
        <v>2474</v>
      </c>
      <c r="G218" s="195" t="s">
        <v>239</v>
      </c>
      <c r="H218" s="196">
        <v>8</v>
      </c>
      <c r="I218" s="197"/>
      <c r="J218" s="198">
        <f>ROUND(I218*H218,2)</f>
        <v>0</v>
      </c>
      <c r="K218" s="194" t="s">
        <v>649</v>
      </c>
      <c r="L218" s="39"/>
      <c r="M218" s="199" t="s">
        <v>1</v>
      </c>
      <c r="N218" s="200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191</v>
      </c>
      <c r="AT218" s="203" t="s">
        <v>187</v>
      </c>
      <c r="AU218" s="203" t="s">
        <v>84</v>
      </c>
      <c r="AY218" s="17" t="s">
        <v>184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191</v>
      </c>
      <c r="BM218" s="203" t="s">
        <v>846</v>
      </c>
    </row>
    <row r="219" spans="1:65" s="13" customFormat="1" ht="11.25">
      <c r="B219" s="205"/>
      <c r="C219" s="206"/>
      <c r="D219" s="207" t="s">
        <v>193</v>
      </c>
      <c r="E219" s="208" t="s">
        <v>1</v>
      </c>
      <c r="F219" s="209" t="s">
        <v>2475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193</v>
      </c>
      <c r="AU219" s="215" t="s">
        <v>84</v>
      </c>
      <c r="AV219" s="13" t="s">
        <v>82</v>
      </c>
      <c r="AW219" s="13" t="s">
        <v>31</v>
      </c>
      <c r="AX219" s="13" t="s">
        <v>75</v>
      </c>
      <c r="AY219" s="215" t="s">
        <v>184</v>
      </c>
    </row>
    <row r="220" spans="1:65" s="14" customFormat="1" ht="11.25">
      <c r="B220" s="216"/>
      <c r="C220" s="217"/>
      <c r="D220" s="207" t="s">
        <v>193</v>
      </c>
      <c r="E220" s="218" t="s">
        <v>1</v>
      </c>
      <c r="F220" s="219" t="s">
        <v>2258</v>
      </c>
      <c r="G220" s="217"/>
      <c r="H220" s="220">
        <v>8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193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184</v>
      </c>
    </row>
    <row r="221" spans="1:65" s="15" customFormat="1" ht="11.25">
      <c r="B221" s="241"/>
      <c r="C221" s="242"/>
      <c r="D221" s="207" t="s">
        <v>193</v>
      </c>
      <c r="E221" s="243" t="s">
        <v>1</v>
      </c>
      <c r="F221" s="244" t="s">
        <v>2077</v>
      </c>
      <c r="G221" s="242"/>
      <c r="H221" s="245">
        <v>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193</v>
      </c>
      <c r="AU221" s="251" t="s">
        <v>84</v>
      </c>
      <c r="AV221" s="15" t="s">
        <v>191</v>
      </c>
      <c r="AW221" s="15" t="s">
        <v>31</v>
      </c>
      <c r="AX221" s="15" t="s">
        <v>82</v>
      </c>
      <c r="AY221" s="251" t="s">
        <v>184</v>
      </c>
    </row>
    <row r="222" spans="1:65" s="2" customFormat="1" ht="36">
      <c r="A222" s="34"/>
      <c r="B222" s="35"/>
      <c r="C222" s="192" t="s">
        <v>626</v>
      </c>
      <c r="D222" s="192" t="s">
        <v>187</v>
      </c>
      <c r="E222" s="193" t="s">
        <v>2262</v>
      </c>
      <c r="F222" s="194" t="s">
        <v>2476</v>
      </c>
      <c r="G222" s="195" t="s">
        <v>239</v>
      </c>
      <c r="H222" s="196">
        <v>8</v>
      </c>
      <c r="I222" s="197"/>
      <c r="J222" s="198">
        <f>ROUND(I222*H222,2)</f>
        <v>0</v>
      </c>
      <c r="K222" s="194" t="s">
        <v>649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191</v>
      </c>
      <c r="BM222" s="203" t="s">
        <v>855</v>
      </c>
    </row>
    <row r="223" spans="1:65" s="13" customFormat="1" ht="11.25">
      <c r="B223" s="205"/>
      <c r="C223" s="206"/>
      <c r="D223" s="207" t="s">
        <v>193</v>
      </c>
      <c r="E223" s="208" t="s">
        <v>1</v>
      </c>
      <c r="F223" s="209" t="s">
        <v>2477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193</v>
      </c>
      <c r="AU223" s="215" t="s">
        <v>84</v>
      </c>
      <c r="AV223" s="13" t="s">
        <v>82</v>
      </c>
      <c r="AW223" s="13" t="s">
        <v>31</v>
      </c>
      <c r="AX223" s="13" t="s">
        <v>75</v>
      </c>
      <c r="AY223" s="215" t="s">
        <v>184</v>
      </c>
    </row>
    <row r="224" spans="1:65" s="14" customFormat="1" ht="11.25">
      <c r="B224" s="216"/>
      <c r="C224" s="217"/>
      <c r="D224" s="207" t="s">
        <v>193</v>
      </c>
      <c r="E224" s="218" t="s">
        <v>1</v>
      </c>
      <c r="F224" s="219" t="s">
        <v>2258</v>
      </c>
      <c r="G224" s="217"/>
      <c r="H224" s="220">
        <v>8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193</v>
      </c>
      <c r="AU224" s="226" t="s">
        <v>84</v>
      </c>
      <c r="AV224" s="14" t="s">
        <v>84</v>
      </c>
      <c r="AW224" s="14" t="s">
        <v>31</v>
      </c>
      <c r="AX224" s="14" t="s">
        <v>75</v>
      </c>
      <c r="AY224" s="226" t="s">
        <v>184</v>
      </c>
    </row>
    <row r="225" spans="1:65" s="15" customFormat="1" ht="11.25">
      <c r="B225" s="241"/>
      <c r="C225" s="242"/>
      <c r="D225" s="207" t="s">
        <v>193</v>
      </c>
      <c r="E225" s="243" t="s">
        <v>1</v>
      </c>
      <c r="F225" s="244" t="s">
        <v>2077</v>
      </c>
      <c r="G225" s="242"/>
      <c r="H225" s="245">
        <v>8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193</v>
      </c>
      <c r="AU225" s="251" t="s">
        <v>84</v>
      </c>
      <c r="AV225" s="15" t="s">
        <v>191</v>
      </c>
      <c r="AW225" s="15" t="s">
        <v>31</v>
      </c>
      <c r="AX225" s="15" t="s">
        <v>82</v>
      </c>
      <c r="AY225" s="251" t="s">
        <v>184</v>
      </c>
    </row>
    <row r="226" spans="1:65" s="2" customFormat="1" ht="33" customHeight="1">
      <c r="A226" s="34"/>
      <c r="B226" s="35"/>
      <c r="C226" s="192" t="s">
        <v>631</v>
      </c>
      <c r="D226" s="192" t="s">
        <v>187</v>
      </c>
      <c r="E226" s="193" t="s">
        <v>2265</v>
      </c>
      <c r="F226" s="194" t="s">
        <v>2478</v>
      </c>
      <c r="G226" s="195" t="s">
        <v>239</v>
      </c>
      <c r="H226" s="196">
        <v>16</v>
      </c>
      <c r="I226" s="197"/>
      <c r="J226" s="198">
        <f>ROUND(I226*H226,2)</f>
        <v>0</v>
      </c>
      <c r="K226" s="194" t="s">
        <v>649</v>
      </c>
      <c r="L226" s="39"/>
      <c r="M226" s="199" t="s">
        <v>1</v>
      </c>
      <c r="N226" s="200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191</v>
      </c>
      <c r="AT226" s="203" t="s">
        <v>187</v>
      </c>
      <c r="AU226" s="203" t="s">
        <v>84</v>
      </c>
      <c r="AY226" s="17" t="s">
        <v>184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191</v>
      </c>
      <c r="BM226" s="203" t="s">
        <v>864</v>
      </c>
    </row>
    <row r="227" spans="1:65" s="13" customFormat="1" ht="11.25">
      <c r="B227" s="205"/>
      <c r="C227" s="206"/>
      <c r="D227" s="207" t="s">
        <v>193</v>
      </c>
      <c r="E227" s="208" t="s">
        <v>1</v>
      </c>
      <c r="F227" s="209" t="s">
        <v>2429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193</v>
      </c>
      <c r="AU227" s="215" t="s">
        <v>84</v>
      </c>
      <c r="AV227" s="13" t="s">
        <v>82</v>
      </c>
      <c r="AW227" s="13" t="s">
        <v>31</v>
      </c>
      <c r="AX227" s="13" t="s">
        <v>75</v>
      </c>
      <c r="AY227" s="215" t="s">
        <v>184</v>
      </c>
    </row>
    <row r="228" spans="1:65" s="14" customFormat="1" ht="11.25">
      <c r="B228" s="216"/>
      <c r="C228" s="217"/>
      <c r="D228" s="207" t="s">
        <v>193</v>
      </c>
      <c r="E228" s="218" t="s">
        <v>1</v>
      </c>
      <c r="F228" s="219" t="s">
        <v>2332</v>
      </c>
      <c r="G228" s="217"/>
      <c r="H228" s="220">
        <v>16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193</v>
      </c>
      <c r="AU228" s="226" t="s">
        <v>84</v>
      </c>
      <c r="AV228" s="14" t="s">
        <v>84</v>
      </c>
      <c r="AW228" s="14" t="s">
        <v>31</v>
      </c>
      <c r="AX228" s="14" t="s">
        <v>75</v>
      </c>
      <c r="AY228" s="226" t="s">
        <v>184</v>
      </c>
    </row>
    <row r="229" spans="1:65" s="15" customFormat="1" ht="11.25">
      <c r="B229" s="241"/>
      <c r="C229" s="242"/>
      <c r="D229" s="207" t="s">
        <v>193</v>
      </c>
      <c r="E229" s="243" t="s">
        <v>1</v>
      </c>
      <c r="F229" s="244" t="s">
        <v>2077</v>
      </c>
      <c r="G229" s="242"/>
      <c r="H229" s="245">
        <v>16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193</v>
      </c>
      <c r="AU229" s="251" t="s">
        <v>84</v>
      </c>
      <c r="AV229" s="15" t="s">
        <v>191</v>
      </c>
      <c r="AW229" s="15" t="s">
        <v>31</v>
      </c>
      <c r="AX229" s="15" t="s">
        <v>82</v>
      </c>
      <c r="AY229" s="251" t="s">
        <v>184</v>
      </c>
    </row>
    <row r="230" spans="1:65" s="2" customFormat="1" ht="16.5" customHeight="1">
      <c r="A230" s="34"/>
      <c r="B230" s="35"/>
      <c r="C230" s="192" t="s">
        <v>640</v>
      </c>
      <c r="D230" s="192" t="s">
        <v>187</v>
      </c>
      <c r="E230" s="193" t="s">
        <v>2269</v>
      </c>
      <c r="F230" s="194" t="s">
        <v>2479</v>
      </c>
      <c r="G230" s="195" t="s">
        <v>239</v>
      </c>
      <c r="H230" s="196">
        <v>16</v>
      </c>
      <c r="I230" s="197"/>
      <c r="J230" s="198">
        <f>ROUND(I230*H230,2)</f>
        <v>0</v>
      </c>
      <c r="K230" s="194" t="s">
        <v>649</v>
      </c>
      <c r="L230" s="39"/>
      <c r="M230" s="199" t="s">
        <v>1</v>
      </c>
      <c r="N230" s="200" t="s">
        <v>40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191</v>
      </c>
      <c r="AT230" s="203" t="s">
        <v>187</v>
      </c>
      <c r="AU230" s="203" t="s">
        <v>84</v>
      </c>
      <c r="AY230" s="17" t="s">
        <v>184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191</v>
      </c>
      <c r="BM230" s="203" t="s">
        <v>814</v>
      </c>
    </row>
    <row r="231" spans="1:65" s="13" customFormat="1" ht="11.25">
      <c r="B231" s="205"/>
      <c r="C231" s="206"/>
      <c r="D231" s="207" t="s">
        <v>193</v>
      </c>
      <c r="E231" s="208" t="s">
        <v>1</v>
      </c>
      <c r="F231" s="209" t="s">
        <v>2480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193</v>
      </c>
      <c r="AU231" s="215" t="s">
        <v>84</v>
      </c>
      <c r="AV231" s="13" t="s">
        <v>82</v>
      </c>
      <c r="AW231" s="13" t="s">
        <v>31</v>
      </c>
      <c r="AX231" s="13" t="s">
        <v>75</v>
      </c>
      <c r="AY231" s="215" t="s">
        <v>184</v>
      </c>
    </row>
    <row r="232" spans="1:65" s="14" customFormat="1" ht="11.25">
      <c r="B232" s="216"/>
      <c r="C232" s="217"/>
      <c r="D232" s="207" t="s">
        <v>193</v>
      </c>
      <c r="E232" s="218" t="s">
        <v>1</v>
      </c>
      <c r="F232" s="219" t="s">
        <v>2332</v>
      </c>
      <c r="G232" s="217"/>
      <c r="H232" s="220">
        <v>16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193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184</v>
      </c>
    </row>
    <row r="233" spans="1:65" s="15" customFormat="1" ht="11.25">
      <c r="B233" s="241"/>
      <c r="C233" s="242"/>
      <c r="D233" s="207" t="s">
        <v>193</v>
      </c>
      <c r="E233" s="243" t="s">
        <v>1</v>
      </c>
      <c r="F233" s="244" t="s">
        <v>2077</v>
      </c>
      <c r="G233" s="242"/>
      <c r="H233" s="245">
        <v>16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193</v>
      </c>
      <c r="AU233" s="251" t="s">
        <v>84</v>
      </c>
      <c r="AV233" s="15" t="s">
        <v>191</v>
      </c>
      <c r="AW233" s="15" t="s">
        <v>31</v>
      </c>
      <c r="AX233" s="15" t="s">
        <v>82</v>
      </c>
      <c r="AY233" s="251" t="s">
        <v>184</v>
      </c>
    </row>
    <row r="234" spans="1:65" s="2" customFormat="1" ht="16.5" customHeight="1">
      <c r="A234" s="34"/>
      <c r="B234" s="35"/>
      <c r="C234" s="192" t="s">
        <v>646</v>
      </c>
      <c r="D234" s="192" t="s">
        <v>187</v>
      </c>
      <c r="E234" s="193" t="s">
        <v>2273</v>
      </c>
      <c r="F234" s="194" t="s">
        <v>2312</v>
      </c>
      <c r="G234" s="195" t="s">
        <v>239</v>
      </c>
      <c r="H234" s="196">
        <v>16</v>
      </c>
      <c r="I234" s="197"/>
      <c r="J234" s="198">
        <f>ROUND(I234*H234,2)</f>
        <v>0</v>
      </c>
      <c r="K234" s="194" t="s">
        <v>649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191</v>
      </c>
      <c r="AT234" s="203" t="s">
        <v>187</v>
      </c>
      <c r="AU234" s="203" t="s">
        <v>84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191</v>
      </c>
      <c r="BM234" s="203" t="s">
        <v>881</v>
      </c>
    </row>
    <row r="235" spans="1:65" s="2" customFormat="1" ht="33" customHeight="1">
      <c r="A235" s="34"/>
      <c r="B235" s="35"/>
      <c r="C235" s="192" t="s">
        <v>715</v>
      </c>
      <c r="D235" s="192" t="s">
        <v>187</v>
      </c>
      <c r="E235" s="193" t="s">
        <v>2278</v>
      </c>
      <c r="F235" s="194" t="s">
        <v>2481</v>
      </c>
      <c r="G235" s="195" t="s">
        <v>239</v>
      </c>
      <c r="H235" s="196">
        <v>16</v>
      </c>
      <c r="I235" s="197"/>
      <c r="J235" s="198">
        <f>ROUND(I235*H235,2)</f>
        <v>0</v>
      </c>
      <c r="K235" s="194" t="s">
        <v>649</v>
      </c>
      <c r="L235" s="39"/>
      <c r="M235" s="199" t="s">
        <v>1</v>
      </c>
      <c r="N235" s="200" t="s">
        <v>40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191</v>
      </c>
      <c r="AT235" s="203" t="s">
        <v>187</v>
      </c>
      <c r="AU235" s="203" t="s">
        <v>84</v>
      </c>
      <c r="AY235" s="17" t="s">
        <v>184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191</v>
      </c>
      <c r="BM235" s="203" t="s">
        <v>888</v>
      </c>
    </row>
    <row r="236" spans="1:65" s="13" customFormat="1" ht="11.25">
      <c r="B236" s="205"/>
      <c r="C236" s="206"/>
      <c r="D236" s="207" t="s">
        <v>193</v>
      </c>
      <c r="E236" s="208" t="s">
        <v>1</v>
      </c>
      <c r="F236" s="209" t="s">
        <v>2482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193</v>
      </c>
      <c r="AU236" s="215" t="s">
        <v>84</v>
      </c>
      <c r="AV236" s="13" t="s">
        <v>82</v>
      </c>
      <c r="AW236" s="13" t="s">
        <v>31</v>
      </c>
      <c r="AX236" s="13" t="s">
        <v>75</v>
      </c>
      <c r="AY236" s="215" t="s">
        <v>184</v>
      </c>
    </row>
    <row r="237" spans="1:65" s="14" customFormat="1" ht="11.25">
      <c r="B237" s="216"/>
      <c r="C237" s="217"/>
      <c r="D237" s="207" t="s">
        <v>193</v>
      </c>
      <c r="E237" s="218" t="s">
        <v>1</v>
      </c>
      <c r="F237" s="219" t="s">
        <v>2332</v>
      </c>
      <c r="G237" s="217"/>
      <c r="H237" s="220">
        <v>16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193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184</v>
      </c>
    </row>
    <row r="238" spans="1:65" s="15" customFormat="1" ht="11.25">
      <c r="B238" s="241"/>
      <c r="C238" s="242"/>
      <c r="D238" s="207" t="s">
        <v>193</v>
      </c>
      <c r="E238" s="243" t="s">
        <v>1</v>
      </c>
      <c r="F238" s="244" t="s">
        <v>2077</v>
      </c>
      <c r="G238" s="242"/>
      <c r="H238" s="245">
        <v>16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193</v>
      </c>
      <c r="AU238" s="251" t="s">
        <v>84</v>
      </c>
      <c r="AV238" s="15" t="s">
        <v>191</v>
      </c>
      <c r="AW238" s="15" t="s">
        <v>31</v>
      </c>
      <c r="AX238" s="15" t="s">
        <v>82</v>
      </c>
      <c r="AY238" s="251" t="s">
        <v>184</v>
      </c>
    </row>
    <row r="239" spans="1:65" s="12" customFormat="1" ht="22.9" customHeight="1">
      <c r="B239" s="176"/>
      <c r="C239" s="177"/>
      <c r="D239" s="178" t="s">
        <v>74</v>
      </c>
      <c r="E239" s="190" t="s">
        <v>2186</v>
      </c>
      <c r="F239" s="190" t="s">
        <v>2483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SUM(P240:P268)</f>
        <v>0</v>
      </c>
      <c r="Q239" s="184"/>
      <c r="R239" s="185">
        <f>SUM(R240:R268)</f>
        <v>0</v>
      </c>
      <c r="S239" s="184"/>
      <c r="T239" s="186">
        <f>SUM(T240:T268)</f>
        <v>0</v>
      </c>
      <c r="AR239" s="187" t="s">
        <v>82</v>
      </c>
      <c r="AT239" s="188" t="s">
        <v>74</v>
      </c>
      <c r="AU239" s="188" t="s">
        <v>82</v>
      </c>
      <c r="AY239" s="187" t="s">
        <v>184</v>
      </c>
      <c r="BK239" s="189">
        <f>SUM(BK240:BK268)</f>
        <v>0</v>
      </c>
    </row>
    <row r="240" spans="1:65" s="2" customFormat="1" ht="16.5" customHeight="1">
      <c r="A240" s="34"/>
      <c r="B240" s="35"/>
      <c r="C240" s="192" t="s">
        <v>721</v>
      </c>
      <c r="D240" s="192" t="s">
        <v>187</v>
      </c>
      <c r="E240" s="193" t="s">
        <v>2281</v>
      </c>
      <c r="F240" s="194" t="s">
        <v>2484</v>
      </c>
      <c r="G240" s="195" t="s">
        <v>239</v>
      </c>
      <c r="H240" s="196">
        <v>24</v>
      </c>
      <c r="I240" s="197"/>
      <c r="J240" s="198">
        <f>ROUND(I240*H240,2)</f>
        <v>0</v>
      </c>
      <c r="K240" s="194" t="s">
        <v>649</v>
      </c>
      <c r="L240" s="39"/>
      <c r="M240" s="199" t="s">
        <v>1</v>
      </c>
      <c r="N240" s="200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191</v>
      </c>
      <c r="AT240" s="203" t="s">
        <v>187</v>
      </c>
      <c r="AU240" s="203" t="s">
        <v>84</v>
      </c>
      <c r="AY240" s="17" t="s">
        <v>184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191</v>
      </c>
      <c r="BM240" s="203" t="s">
        <v>895</v>
      </c>
    </row>
    <row r="241" spans="1:65" s="13" customFormat="1" ht="11.25">
      <c r="B241" s="205"/>
      <c r="C241" s="206"/>
      <c r="D241" s="207" t="s">
        <v>193</v>
      </c>
      <c r="E241" s="208" t="s">
        <v>1</v>
      </c>
      <c r="F241" s="209" t="s">
        <v>2429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193</v>
      </c>
      <c r="AU241" s="215" t="s">
        <v>84</v>
      </c>
      <c r="AV241" s="13" t="s">
        <v>82</v>
      </c>
      <c r="AW241" s="13" t="s">
        <v>31</v>
      </c>
      <c r="AX241" s="13" t="s">
        <v>75</v>
      </c>
      <c r="AY241" s="215" t="s">
        <v>184</v>
      </c>
    </row>
    <row r="242" spans="1:65" s="14" customFormat="1" ht="11.25">
      <c r="B242" s="216"/>
      <c r="C242" s="217"/>
      <c r="D242" s="207" t="s">
        <v>193</v>
      </c>
      <c r="E242" s="218" t="s">
        <v>1</v>
      </c>
      <c r="F242" s="219" t="s">
        <v>2190</v>
      </c>
      <c r="G242" s="217"/>
      <c r="H242" s="220">
        <v>24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193</v>
      </c>
      <c r="AU242" s="226" t="s">
        <v>84</v>
      </c>
      <c r="AV242" s="14" t="s">
        <v>84</v>
      </c>
      <c r="AW242" s="14" t="s">
        <v>31</v>
      </c>
      <c r="AX242" s="14" t="s">
        <v>75</v>
      </c>
      <c r="AY242" s="226" t="s">
        <v>184</v>
      </c>
    </row>
    <row r="243" spans="1:65" s="15" customFormat="1" ht="11.25">
      <c r="B243" s="241"/>
      <c r="C243" s="242"/>
      <c r="D243" s="207" t="s">
        <v>193</v>
      </c>
      <c r="E243" s="243" t="s">
        <v>1</v>
      </c>
      <c r="F243" s="244" t="s">
        <v>2077</v>
      </c>
      <c r="G243" s="242"/>
      <c r="H243" s="245">
        <v>24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193</v>
      </c>
      <c r="AU243" s="251" t="s">
        <v>84</v>
      </c>
      <c r="AV243" s="15" t="s">
        <v>191</v>
      </c>
      <c r="AW243" s="15" t="s">
        <v>31</v>
      </c>
      <c r="AX243" s="15" t="s">
        <v>82</v>
      </c>
      <c r="AY243" s="251" t="s">
        <v>184</v>
      </c>
    </row>
    <row r="244" spans="1:65" s="2" customFormat="1" ht="16.5" customHeight="1">
      <c r="A244" s="34"/>
      <c r="B244" s="35"/>
      <c r="C244" s="192" t="s">
        <v>731</v>
      </c>
      <c r="D244" s="192" t="s">
        <v>187</v>
      </c>
      <c r="E244" s="193" t="s">
        <v>2283</v>
      </c>
      <c r="F244" s="194" t="s">
        <v>2485</v>
      </c>
      <c r="G244" s="195" t="s">
        <v>239</v>
      </c>
      <c r="H244" s="196">
        <v>12</v>
      </c>
      <c r="I244" s="197"/>
      <c r="J244" s="198">
        <f>ROUND(I244*H244,2)</f>
        <v>0</v>
      </c>
      <c r="K244" s="194" t="s">
        <v>649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191</v>
      </c>
      <c r="AT244" s="203" t="s">
        <v>187</v>
      </c>
      <c r="AU244" s="203" t="s">
        <v>84</v>
      </c>
      <c r="AY244" s="17" t="s">
        <v>184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191</v>
      </c>
      <c r="BM244" s="203" t="s">
        <v>903</v>
      </c>
    </row>
    <row r="245" spans="1:65" s="13" customFormat="1" ht="11.25">
      <c r="B245" s="205"/>
      <c r="C245" s="206"/>
      <c r="D245" s="207" t="s">
        <v>193</v>
      </c>
      <c r="E245" s="208" t="s">
        <v>1</v>
      </c>
      <c r="F245" s="209" t="s">
        <v>2473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193</v>
      </c>
      <c r="AU245" s="215" t="s">
        <v>84</v>
      </c>
      <c r="AV245" s="13" t="s">
        <v>82</v>
      </c>
      <c r="AW245" s="13" t="s">
        <v>31</v>
      </c>
      <c r="AX245" s="13" t="s">
        <v>75</v>
      </c>
      <c r="AY245" s="215" t="s">
        <v>184</v>
      </c>
    </row>
    <row r="246" spans="1:65" s="14" customFormat="1" ht="11.25">
      <c r="B246" s="216"/>
      <c r="C246" s="217"/>
      <c r="D246" s="207" t="s">
        <v>193</v>
      </c>
      <c r="E246" s="218" t="s">
        <v>1</v>
      </c>
      <c r="F246" s="219" t="s">
        <v>2348</v>
      </c>
      <c r="G246" s="217"/>
      <c r="H246" s="220">
        <v>12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193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184</v>
      </c>
    </row>
    <row r="247" spans="1:65" s="15" customFormat="1" ht="11.25">
      <c r="B247" s="241"/>
      <c r="C247" s="242"/>
      <c r="D247" s="207" t="s">
        <v>193</v>
      </c>
      <c r="E247" s="243" t="s">
        <v>1</v>
      </c>
      <c r="F247" s="244" t="s">
        <v>2077</v>
      </c>
      <c r="G247" s="242"/>
      <c r="H247" s="245">
        <v>12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193</v>
      </c>
      <c r="AU247" s="251" t="s">
        <v>84</v>
      </c>
      <c r="AV247" s="15" t="s">
        <v>191</v>
      </c>
      <c r="AW247" s="15" t="s">
        <v>31</v>
      </c>
      <c r="AX247" s="15" t="s">
        <v>82</v>
      </c>
      <c r="AY247" s="251" t="s">
        <v>184</v>
      </c>
    </row>
    <row r="248" spans="1:65" s="2" customFormat="1" ht="60">
      <c r="A248" s="34"/>
      <c r="B248" s="35"/>
      <c r="C248" s="192" t="s">
        <v>747</v>
      </c>
      <c r="D248" s="192" t="s">
        <v>187</v>
      </c>
      <c r="E248" s="193" t="s">
        <v>2286</v>
      </c>
      <c r="F248" s="194" t="s">
        <v>2474</v>
      </c>
      <c r="G248" s="195" t="s">
        <v>239</v>
      </c>
      <c r="H248" s="196">
        <v>6</v>
      </c>
      <c r="I248" s="197"/>
      <c r="J248" s="198">
        <f>ROUND(I248*H248,2)</f>
        <v>0</v>
      </c>
      <c r="K248" s="194" t="s">
        <v>649</v>
      </c>
      <c r="L248" s="39"/>
      <c r="M248" s="199" t="s">
        <v>1</v>
      </c>
      <c r="N248" s="200" t="s">
        <v>40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191</v>
      </c>
      <c r="AT248" s="203" t="s">
        <v>187</v>
      </c>
      <c r="AU248" s="203" t="s">
        <v>84</v>
      </c>
      <c r="AY248" s="17" t="s">
        <v>184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82</v>
      </c>
      <c r="BK248" s="204">
        <f>ROUND(I248*H248,2)</f>
        <v>0</v>
      </c>
      <c r="BL248" s="17" t="s">
        <v>191</v>
      </c>
      <c r="BM248" s="203" t="s">
        <v>823</v>
      </c>
    </row>
    <row r="249" spans="1:65" s="13" customFormat="1" ht="11.25">
      <c r="B249" s="205"/>
      <c r="C249" s="206"/>
      <c r="D249" s="207" t="s">
        <v>193</v>
      </c>
      <c r="E249" s="208" t="s">
        <v>1</v>
      </c>
      <c r="F249" s="209" t="s">
        <v>2475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193</v>
      </c>
      <c r="AU249" s="215" t="s">
        <v>84</v>
      </c>
      <c r="AV249" s="13" t="s">
        <v>82</v>
      </c>
      <c r="AW249" s="13" t="s">
        <v>31</v>
      </c>
      <c r="AX249" s="13" t="s">
        <v>75</v>
      </c>
      <c r="AY249" s="215" t="s">
        <v>184</v>
      </c>
    </row>
    <row r="250" spans="1:65" s="14" customFormat="1" ht="11.25">
      <c r="B250" s="216"/>
      <c r="C250" s="217"/>
      <c r="D250" s="207" t="s">
        <v>193</v>
      </c>
      <c r="E250" s="218" t="s">
        <v>1</v>
      </c>
      <c r="F250" s="219" t="s">
        <v>2204</v>
      </c>
      <c r="G250" s="217"/>
      <c r="H250" s="220">
        <v>6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193</v>
      </c>
      <c r="AU250" s="226" t="s">
        <v>84</v>
      </c>
      <c r="AV250" s="14" t="s">
        <v>84</v>
      </c>
      <c r="AW250" s="14" t="s">
        <v>31</v>
      </c>
      <c r="AX250" s="14" t="s">
        <v>75</v>
      </c>
      <c r="AY250" s="226" t="s">
        <v>184</v>
      </c>
    </row>
    <row r="251" spans="1:65" s="15" customFormat="1" ht="11.25">
      <c r="B251" s="241"/>
      <c r="C251" s="242"/>
      <c r="D251" s="207" t="s">
        <v>193</v>
      </c>
      <c r="E251" s="243" t="s">
        <v>1</v>
      </c>
      <c r="F251" s="244" t="s">
        <v>2077</v>
      </c>
      <c r="G251" s="242"/>
      <c r="H251" s="245">
        <v>6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193</v>
      </c>
      <c r="AU251" s="251" t="s">
        <v>84</v>
      </c>
      <c r="AV251" s="15" t="s">
        <v>191</v>
      </c>
      <c r="AW251" s="15" t="s">
        <v>31</v>
      </c>
      <c r="AX251" s="15" t="s">
        <v>82</v>
      </c>
      <c r="AY251" s="251" t="s">
        <v>184</v>
      </c>
    </row>
    <row r="252" spans="1:65" s="2" customFormat="1" ht="36">
      <c r="A252" s="34"/>
      <c r="B252" s="35"/>
      <c r="C252" s="192" t="s">
        <v>757</v>
      </c>
      <c r="D252" s="192" t="s">
        <v>187</v>
      </c>
      <c r="E252" s="193" t="s">
        <v>2289</v>
      </c>
      <c r="F252" s="194" t="s">
        <v>2486</v>
      </c>
      <c r="G252" s="195" t="s">
        <v>239</v>
      </c>
      <c r="H252" s="196">
        <v>6</v>
      </c>
      <c r="I252" s="197"/>
      <c r="J252" s="198">
        <f>ROUND(I252*H252,2)</f>
        <v>0</v>
      </c>
      <c r="K252" s="194" t="s">
        <v>649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191</v>
      </c>
      <c r="AT252" s="203" t="s">
        <v>187</v>
      </c>
      <c r="AU252" s="203" t="s">
        <v>84</v>
      </c>
      <c r="AY252" s="17" t="s">
        <v>184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191</v>
      </c>
      <c r="BM252" s="203" t="s">
        <v>921</v>
      </c>
    </row>
    <row r="253" spans="1:65" s="13" customFormat="1" ht="11.25">
      <c r="B253" s="205"/>
      <c r="C253" s="206"/>
      <c r="D253" s="207" t="s">
        <v>193</v>
      </c>
      <c r="E253" s="208" t="s">
        <v>1</v>
      </c>
      <c r="F253" s="209" t="s">
        <v>2477</v>
      </c>
      <c r="G253" s="206"/>
      <c r="H253" s="208" t="s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193</v>
      </c>
      <c r="AU253" s="215" t="s">
        <v>84</v>
      </c>
      <c r="AV253" s="13" t="s">
        <v>82</v>
      </c>
      <c r="AW253" s="13" t="s">
        <v>31</v>
      </c>
      <c r="AX253" s="13" t="s">
        <v>75</v>
      </c>
      <c r="AY253" s="215" t="s">
        <v>184</v>
      </c>
    </row>
    <row r="254" spans="1:65" s="14" customFormat="1" ht="11.25">
      <c r="B254" s="216"/>
      <c r="C254" s="217"/>
      <c r="D254" s="207" t="s">
        <v>193</v>
      </c>
      <c r="E254" s="218" t="s">
        <v>1</v>
      </c>
      <c r="F254" s="219" t="s">
        <v>2204</v>
      </c>
      <c r="G254" s="217"/>
      <c r="H254" s="220">
        <v>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193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184</v>
      </c>
    </row>
    <row r="255" spans="1:65" s="15" customFormat="1" ht="11.25">
      <c r="B255" s="241"/>
      <c r="C255" s="242"/>
      <c r="D255" s="207" t="s">
        <v>193</v>
      </c>
      <c r="E255" s="243" t="s">
        <v>1</v>
      </c>
      <c r="F255" s="244" t="s">
        <v>2077</v>
      </c>
      <c r="G255" s="242"/>
      <c r="H255" s="245">
        <v>6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193</v>
      </c>
      <c r="AU255" s="251" t="s">
        <v>84</v>
      </c>
      <c r="AV255" s="15" t="s">
        <v>191</v>
      </c>
      <c r="AW255" s="15" t="s">
        <v>31</v>
      </c>
      <c r="AX255" s="15" t="s">
        <v>82</v>
      </c>
      <c r="AY255" s="251" t="s">
        <v>184</v>
      </c>
    </row>
    <row r="256" spans="1:65" s="2" customFormat="1" ht="33" customHeight="1">
      <c r="A256" s="34"/>
      <c r="B256" s="35"/>
      <c r="C256" s="192" t="s">
        <v>763</v>
      </c>
      <c r="D256" s="192" t="s">
        <v>187</v>
      </c>
      <c r="E256" s="193" t="s">
        <v>2291</v>
      </c>
      <c r="F256" s="194" t="s">
        <v>2487</v>
      </c>
      <c r="G256" s="195" t="s">
        <v>239</v>
      </c>
      <c r="H256" s="196">
        <v>12</v>
      </c>
      <c r="I256" s="197"/>
      <c r="J256" s="198">
        <f>ROUND(I256*H256,2)</f>
        <v>0</v>
      </c>
      <c r="K256" s="194" t="s">
        <v>649</v>
      </c>
      <c r="L256" s="39"/>
      <c r="M256" s="199" t="s">
        <v>1</v>
      </c>
      <c r="N256" s="200" t="s">
        <v>40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191</v>
      </c>
      <c r="AT256" s="203" t="s">
        <v>187</v>
      </c>
      <c r="AU256" s="203" t="s">
        <v>84</v>
      </c>
      <c r="AY256" s="17" t="s">
        <v>184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82</v>
      </c>
      <c r="BK256" s="204">
        <f>ROUND(I256*H256,2)</f>
        <v>0</v>
      </c>
      <c r="BL256" s="17" t="s">
        <v>191</v>
      </c>
      <c r="BM256" s="203" t="s">
        <v>933</v>
      </c>
    </row>
    <row r="257" spans="1:65" s="13" customFormat="1" ht="11.25">
      <c r="B257" s="205"/>
      <c r="C257" s="206"/>
      <c r="D257" s="207" t="s">
        <v>193</v>
      </c>
      <c r="E257" s="208" t="s">
        <v>1</v>
      </c>
      <c r="F257" s="209" t="s">
        <v>2475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193</v>
      </c>
      <c r="AU257" s="215" t="s">
        <v>84</v>
      </c>
      <c r="AV257" s="13" t="s">
        <v>82</v>
      </c>
      <c r="AW257" s="13" t="s">
        <v>31</v>
      </c>
      <c r="AX257" s="13" t="s">
        <v>75</v>
      </c>
      <c r="AY257" s="215" t="s">
        <v>184</v>
      </c>
    </row>
    <row r="258" spans="1:65" s="14" customFormat="1" ht="11.25">
      <c r="B258" s="216"/>
      <c r="C258" s="217"/>
      <c r="D258" s="207" t="s">
        <v>193</v>
      </c>
      <c r="E258" s="218" t="s">
        <v>1</v>
      </c>
      <c r="F258" s="219" t="s">
        <v>2348</v>
      </c>
      <c r="G258" s="217"/>
      <c r="H258" s="220">
        <v>12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1:65" s="15" customFormat="1" ht="11.25">
      <c r="B259" s="241"/>
      <c r="C259" s="242"/>
      <c r="D259" s="207" t="s">
        <v>193</v>
      </c>
      <c r="E259" s="243" t="s">
        <v>1</v>
      </c>
      <c r="F259" s="244" t="s">
        <v>2077</v>
      </c>
      <c r="G259" s="242"/>
      <c r="H259" s="245">
        <v>12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193</v>
      </c>
      <c r="AU259" s="251" t="s">
        <v>84</v>
      </c>
      <c r="AV259" s="15" t="s">
        <v>191</v>
      </c>
      <c r="AW259" s="15" t="s">
        <v>31</v>
      </c>
      <c r="AX259" s="15" t="s">
        <v>82</v>
      </c>
      <c r="AY259" s="251" t="s">
        <v>184</v>
      </c>
    </row>
    <row r="260" spans="1:65" s="2" customFormat="1" ht="16.5" customHeight="1">
      <c r="A260" s="34"/>
      <c r="B260" s="35"/>
      <c r="C260" s="192" t="s">
        <v>769</v>
      </c>
      <c r="D260" s="192" t="s">
        <v>187</v>
      </c>
      <c r="E260" s="193" t="s">
        <v>2294</v>
      </c>
      <c r="F260" s="194" t="s">
        <v>2479</v>
      </c>
      <c r="G260" s="195" t="s">
        <v>239</v>
      </c>
      <c r="H260" s="196">
        <v>12</v>
      </c>
      <c r="I260" s="197"/>
      <c r="J260" s="198">
        <f>ROUND(I260*H260,2)</f>
        <v>0</v>
      </c>
      <c r="K260" s="194" t="s">
        <v>649</v>
      </c>
      <c r="L260" s="39"/>
      <c r="M260" s="199" t="s">
        <v>1</v>
      </c>
      <c r="N260" s="200" t="s">
        <v>40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191</v>
      </c>
      <c r="AT260" s="203" t="s">
        <v>187</v>
      </c>
      <c r="AU260" s="203" t="s">
        <v>84</v>
      </c>
      <c r="AY260" s="17" t="s">
        <v>184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82</v>
      </c>
      <c r="BK260" s="204">
        <f>ROUND(I260*H260,2)</f>
        <v>0</v>
      </c>
      <c r="BL260" s="17" t="s">
        <v>191</v>
      </c>
      <c r="BM260" s="203" t="s">
        <v>942</v>
      </c>
    </row>
    <row r="261" spans="1:65" s="13" customFormat="1" ht="11.25">
      <c r="B261" s="205"/>
      <c r="C261" s="206"/>
      <c r="D261" s="207" t="s">
        <v>193</v>
      </c>
      <c r="E261" s="208" t="s">
        <v>1</v>
      </c>
      <c r="F261" s="209" t="s">
        <v>2480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193</v>
      </c>
      <c r="AU261" s="215" t="s">
        <v>84</v>
      </c>
      <c r="AV261" s="13" t="s">
        <v>82</v>
      </c>
      <c r="AW261" s="13" t="s">
        <v>31</v>
      </c>
      <c r="AX261" s="13" t="s">
        <v>75</v>
      </c>
      <c r="AY261" s="215" t="s">
        <v>184</v>
      </c>
    </row>
    <row r="262" spans="1:65" s="14" customFormat="1" ht="11.25">
      <c r="B262" s="216"/>
      <c r="C262" s="217"/>
      <c r="D262" s="207" t="s">
        <v>193</v>
      </c>
      <c r="E262" s="218" t="s">
        <v>1</v>
      </c>
      <c r="F262" s="219" t="s">
        <v>2348</v>
      </c>
      <c r="G262" s="217"/>
      <c r="H262" s="220">
        <v>12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193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184</v>
      </c>
    </row>
    <row r="263" spans="1:65" s="15" customFormat="1" ht="11.25">
      <c r="B263" s="241"/>
      <c r="C263" s="242"/>
      <c r="D263" s="207" t="s">
        <v>193</v>
      </c>
      <c r="E263" s="243" t="s">
        <v>1</v>
      </c>
      <c r="F263" s="244" t="s">
        <v>2077</v>
      </c>
      <c r="G263" s="242"/>
      <c r="H263" s="245">
        <v>12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193</v>
      </c>
      <c r="AU263" s="251" t="s">
        <v>84</v>
      </c>
      <c r="AV263" s="15" t="s">
        <v>191</v>
      </c>
      <c r="AW263" s="15" t="s">
        <v>31</v>
      </c>
      <c r="AX263" s="15" t="s">
        <v>82</v>
      </c>
      <c r="AY263" s="251" t="s">
        <v>184</v>
      </c>
    </row>
    <row r="264" spans="1:65" s="2" customFormat="1" ht="16.5" customHeight="1">
      <c r="A264" s="34"/>
      <c r="B264" s="35"/>
      <c r="C264" s="192" t="s">
        <v>774</v>
      </c>
      <c r="D264" s="192" t="s">
        <v>187</v>
      </c>
      <c r="E264" s="193" t="s">
        <v>2297</v>
      </c>
      <c r="F264" s="194" t="s">
        <v>2312</v>
      </c>
      <c r="G264" s="195" t="s">
        <v>239</v>
      </c>
      <c r="H264" s="196">
        <v>12</v>
      </c>
      <c r="I264" s="197"/>
      <c r="J264" s="198">
        <f>ROUND(I264*H264,2)</f>
        <v>0</v>
      </c>
      <c r="K264" s="194" t="s">
        <v>649</v>
      </c>
      <c r="L264" s="39"/>
      <c r="M264" s="199" t="s">
        <v>1</v>
      </c>
      <c r="N264" s="200" t="s">
        <v>40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191</v>
      </c>
      <c r="AT264" s="203" t="s">
        <v>187</v>
      </c>
      <c r="AU264" s="203" t="s">
        <v>84</v>
      </c>
      <c r="AY264" s="17" t="s">
        <v>184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82</v>
      </c>
      <c r="BK264" s="204">
        <f>ROUND(I264*H264,2)</f>
        <v>0</v>
      </c>
      <c r="BL264" s="17" t="s">
        <v>191</v>
      </c>
      <c r="BM264" s="203" t="s">
        <v>952</v>
      </c>
    </row>
    <row r="265" spans="1:65" s="2" customFormat="1" ht="33" customHeight="1">
      <c r="A265" s="34"/>
      <c r="B265" s="35"/>
      <c r="C265" s="192" t="s">
        <v>779</v>
      </c>
      <c r="D265" s="192" t="s">
        <v>187</v>
      </c>
      <c r="E265" s="193" t="s">
        <v>2300</v>
      </c>
      <c r="F265" s="194" t="s">
        <v>2481</v>
      </c>
      <c r="G265" s="195" t="s">
        <v>239</v>
      </c>
      <c r="H265" s="196">
        <v>12</v>
      </c>
      <c r="I265" s="197"/>
      <c r="J265" s="198">
        <f>ROUND(I265*H265,2)</f>
        <v>0</v>
      </c>
      <c r="K265" s="194" t="s">
        <v>649</v>
      </c>
      <c r="L265" s="39"/>
      <c r="M265" s="199" t="s">
        <v>1</v>
      </c>
      <c r="N265" s="200" t="s">
        <v>40</v>
      </c>
      <c r="O265" s="71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191</v>
      </c>
      <c r="AT265" s="203" t="s">
        <v>187</v>
      </c>
      <c r="AU265" s="203" t="s">
        <v>84</v>
      </c>
      <c r="AY265" s="17" t="s">
        <v>184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82</v>
      </c>
      <c r="BK265" s="204">
        <f>ROUND(I265*H265,2)</f>
        <v>0</v>
      </c>
      <c r="BL265" s="17" t="s">
        <v>191</v>
      </c>
      <c r="BM265" s="203" t="s">
        <v>873</v>
      </c>
    </row>
    <row r="266" spans="1:65" s="13" customFormat="1" ht="11.25">
      <c r="B266" s="205"/>
      <c r="C266" s="206"/>
      <c r="D266" s="207" t="s">
        <v>193</v>
      </c>
      <c r="E266" s="208" t="s">
        <v>1</v>
      </c>
      <c r="F266" s="209" t="s">
        <v>2482</v>
      </c>
      <c r="G266" s="206"/>
      <c r="H266" s="208" t="s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193</v>
      </c>
      <c r="AU266" s="215" t="s">
        <v>84</v>
      </c>
      <c r="AV266" s="13" t="s">
        <v>82</v>
      </c>
      <c r="AW266" s="13" t="s">
        <v>31</v>
      </c>
      <c r="AX266" s="13" t="s">
        <v>75</v>
      </c>
      <c r="AY266" s="215" t="s">
        <v>184</v>
      </c>
    </row>
    <row r="267" spans="1:65" s="14" customFormat="1" ht="11.25">
      <c r="B267" s="216"/>
      <c r="C267" s="217"/>
      <c r="D267" s="207" t="s">
        <v>193</v>
      </c>
      <c r="E267" s="218" t="s">
        <v>1</v>
      </c>
      <c r="F267" s="219" t="s">
        <v>2348</v>
      </c>
      <c r="G267" s="217"/>
      <c r="H267" s="220">
        <v>12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193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184</v>
      </c>
    </row>
    <row r="268" spans="1:65" s="15" customFormat="1" ht="11.25">
      <c r="B268" s="241"/>
      <c r="C268" s="242"/>
      <c r="D268" s="207" t="s">
        <v>193</v>
      </c>
      <c r="E268" s="243" t="s">
        <v>1</v>
      </c>
      <c r="F268" s="244" t="s">
        <v>2077</v>
      </c>
      <c r="G268" s="242"/>
      <c r="H268" s="245">
        <v>12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193</v>
      </c>
      <c r="AU268" s="251" t="s">
        <v>84</v>
      </c>
      <c r="AV268" s="15" t="s">
        <v>191</v>
      </c>
      <c r="AW268" s="15" t="s">
        <v>31</v>
      </c>
      <c r="AX268" s="15" t="s">
        <v>82</v>
      </c>
      <c r="AY268" s="251" t="s">
        <v>184</v>
      </c>
    </row>
    <row r="269" spans="1:65" s="12" customFormat="1" ht="22.9" customHeight="1">
      <c r="B269" s="176"/>
      <c r="C269" s="177"/>
      <c r="D269" s="178" t="s">
        <v>74</v>
      </c>
      <c r="E269" s="190" t="s">
        <v>2210</v>
      </c>
      <c r="F269" s="190" t="s">
        <v>2488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SUM(P270:P298)</f>
        <v>0</v>
      </c>
      <c r="Q269" s="184"/>
      <c r="R269" s="185">
        <f>SUM(R270:R298)</f>
        <v>0</v>
      </c>
      <c r="S269" s="184"/>
      <c r="T269" s="186">
        <f>SUM(T270:T298)</f>
        <v>0</v>
      </c>
      <c r="AR269" s="187" t="s">
        <v>82</v>
      </c>
      <c r="AT269" s="188" t="s">
        <v>74</v>
      </c>
      <c r="AU269" s="188" t="s">
        <v>82</v>
      </c>
      <c r="AY269" s="187" t="s">
        <v>184</v>
      </c>
      <c r="BK269" s="189">
        <f>SUM(BK270:BK298)</f>
        <v>0</v>
      </c>
    </row>
    <row r="270" spans="1:65" s="2" customFormat="1" ht="16.5" customHeight="1">
      <c r="A270" s="34"/>
      <c r="B270" s="35"/>
      <c r="C270" s="192" t="s">
        <v>784</v>
      </c>
      <c r="D270" s="192" t="s">
        <v>187</v>
      </c>
      <c r="E270" s="193" t="s">
        <v>2303</v>
      </c>
      <c r="F270" s="194" t="s">
        <v>2470</v>
      </c>
      <c r="G270" s="195" t="s">
        <v>239</v>
      </c>
      <c r="H270" s="196">
        <v>8</v>
      </c>
      <c r="I270" s="197"/>
      <c r="J270" s="198">
        <f>ROUND(I270*H270,2)</f>
        <v>0</v>
      </c>
      <c r="K270" s="194" t="s">
        <v>649</v>
      </c>
      <c r="L270" s="39"/>
      <c r="M270" s="199" t="s">
        <v>1</v>
      </c>
      <c r="N270" s="200" t="s">
        <v>40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191</v>
      </c>
      <c r="AT270" s="203" t="s">
        <v>187</v>
      </c>
      <c r="AU270" s="203" t="s">
        <v>84</v>
      </c>
      <c r="AY270" s="17" t="s">
        <v>184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191</v>
      </c>
      <c r="BM270" s="203" t="s">
        <v>972</v>
      </c>
    </row>
    <row r="271" spans="1:65" s="13" customFormat="1" ht="11.25">
      <c r="B271" s="205"/>
      <c r="C271" s="206"/>
      <c r="D271" s="207" t="s">
        <v>193</v>
      </c>
      <c r="E271" s="208" t="s">
        <v>1</v>
      </c>
      <c r="F271" s="209" t="s">
        <v>2429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193</v>
      </c>
      <c r="AU271" s="215" t="s">
        <v>84</v>
      </c>
      <c r="AV271" s="13" t="s">
        <v>82</v>
      </c>
      <c r="AW271" s="13" t="s">
        <v>31</v>
      </c>
      <c r="AX271" s="13" t="s">
        <v>75</v>
      </c>
      <c r="AY271" s="215" t="s">
        <v>184</v>
      </c>
    </row>
    <row r="272" spans="1:65" s="14" customFormat="1" ht="11.25">
      <c r="B272" s="216"/>
      <c r="C272" s="217"/>
      <c r="D272" s="207" t="s">
        <v>193</v>
      </c>
      <c r="E272" s="218" t="s">
        <v>1</v>
      </c>
      <c r="F272" s="219" t="s">
        <v>2258</v>
      </c>
      <c r="G272" s="217"/>
      <c r="H272" s="220">
        <v>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65" s="15" customFormat="1" ht="11.25">
      <c r="B273" s="241"/>
      <c r="C273" s="242"/>
      <c r="D273" s="207" t="s">
        <v>193</v>
      </c>
      <c r="E273" s="243" t="s">
        <v>1</v>
      </c>
      <c r="F273" s="244" t="s">
        <v>2077</v>
      </c>
      <c r="G273" s="242"/>
      <c r="H273" s="245">
        <v>8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193</v>
      </c>
      <c r="AU273" s="251" t="s">
        <v>84</v>
      </c>
      <c r="AV273" s="15" t="s">
        <v>191</v>
      </c>
      <c r="AW273" s="15" t="s">
        <v>31</v>
      </c>
      <c r="AX273" s="15" t="s">
        <v>82</v>
      </c>
      <c r="AY273" s="251" t="s">
        <v>184</v>
      </c>
    </row>
    <row r="274" spans="1:65" s="2" customFormat="1" ht="16.5" customHeight="1">
      <c r="A274" s="34"/>
      <c r="B274" s="35"/>
      <c r="C274" s="192" t="s">
        <v>788</v>
      </c>
      <c r="D274" s="192" t="s">
        <v>187</v>
      </c>
      <c r="E274" s="193" t="s">
        <v>2305</v>
      </c>
      <c r="F274" s="194" t="s">
        <v>2472</v>
      </c>
      <c r="G274" s="195" t="s">
        <v>239</v>
      </c>
      <c r="H274" s="196">
        <v>4</v>
      </c>
      <c r="I274" s="197"/>
      <c r="J274" s="198">
        <f>ROUND(I274*H274,2)</f>
        <v>0</v>
      </c>
      <c r="K274" s="194" t="s">
        <v>649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191</v>
      </c>
      <c r="AT274" s="203" t="s">
        <v>187</v>
      </c>
      <c r="AU274" s="203" t="s">
        <v>84</v>
      </c>
      <c r="AY274" s="17" t="s">
        <v>184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191</v>
      </c>
      <c r="BM274" s="203" t="s">
        <v>1012</v>
      </c>
    </row>
    <row r="275" spans="1:65" s="13" customFormat="1" ht="11.25">
      <c r="B275" s="205"/>
      <c r="C275" s="206"/>
      <c r="D275" s="207" t="s">
        <v>193</v>
      </c>
      <c r="E275" s="208" t="s">
        <v>1</v>
      </c>
      <c r="F275" s="209" t="s">
        <v>2473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193</v>
      </c>
      <c r="AU275" s="215" t="s">
        <v>84</v>
      </c>
      <c r="AV275" s="13" t="s">
        <v>82</v>
      </c>
      <c r="AW275" s="13" t="s">
        <v>31</v>
      </c>
      <c r="AX275" s="13" t="s">
        <v>75</v>
      </c>
      <c r="AY275" s="215" t="s">
        <v>184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2272</v>
      </c>
      <c r="G276" s="217"/>
      <c r="H276" s="220">
        <v>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184</v>
      </c>
    </row>
    <row r="277" spans="1:65" s="15" customFormat="1" ht="11.25">
      <c r="B277" s="241"/>
      <c r="C277" s="242"/>
      <c r="D277" s="207" t="s">
        <v>193</v>
      </c>
      <c r="E277" s="243" t="s">
        <v>1</v>
      </c>
      <c r="F277" s="244" t="s">
        <v>2077</v>
      </c>
      <c r="G277" s="242"/>
      <c r="H277" s="245">
        <v>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193</v>
      </c>
      <c r="AU277" s="251" t="s">
        <v>84</v>
      </c>
      <c r="AV277" s="15" t="s">
        <v>191</v>
      </c>
      <c r="AW277" s="15" t="s">
        <v>31</v>
      </c>
      <c r="AX277" s="15" t="s">
        <v>82</v>
      </c>
      <c r="AY277" s="251" t="s">
        <v>184</v>
      </c>
    </row>
    <row r="278" spans="1:65" s="2" customFormat="1" ht="48">
      <c r="A278" s="34"/>
      <c r="B278" s="35"/>
      <c r="C278" s="192" t="s">
        <v>792</v>
      </c>
      <c r="D278" s="192" t="s">
        <v>187</v>
      </c>
      <c r="E278" s="193" t="s">
        <v>2308</v>
      </c>
      <c r="F278" s="194" t="s">
        <v>2489</v>
      </c>
      <c r="G278" s="195" t="s">
        <v>239</v>
      </c>
      <c r="H278" s="196">
        <v>2</v>
      </c>
      <c r="I278" s="197"/>
      <c r="J278" s="198">
        <f>ROUND(I278*H278,2)</f>
        <v>0</v>
      </c>
      <c r="K278" s="194" t="s">
        <v>649</v>
      </c>
      <c r="L278" s="39"/>
      <c r="M278" s="199" t="s">
        <v>1</v>
      </c>
      <c r="N278" s="200" t="s">
        <v>40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191</v>
      </c>
      <c r="AT278" s="203" t="s">
        <v>187</v>
      </c>
      <c r="AU278" s="203" t="s">
        <v>84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191</v>
      </c>
      <c r="BM278" s="203" t="s">
        <v>1055</v>
      </c>
    </row>
    <row r="279" spans="1:65" s="13" customFormat="1" ht="11.25">
      <c r="B279" s="205"/>
      <c r="C279" s="206"/>
      <c r="D279" s="207" t="s">
        <v>193</v>
      </c>
      <c r="E279" s="208" t="s">
        <v>1</v>
      </c>
      <c r="F279" s="209" t="s">
        <v>2475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193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184</v>
      </c>
    </row>
    <row r="280" spans="1:65" s="14" customFormat="1" ht="11.25">
      <c r="B280" s="216"/>
      <c r="C280" s="217"/>
      <c r="D280" s="207" t="s">
        <v>193</v>
      </c>
      <c r="E280" s="218" t="s">
        <v>1</v>
      </c>
      <c r="F280" s="219" t="s">
        <v>2234</v>
      </c>
      <c r="G280" s="217"/>
      <c r="H280" s="220">
        <v>2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193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184</v>
      </c>
    </row>
    <row r="281" spans="1:65" s="15" customFormat="1" ht="11.25">
      <c r="B281" s="241"/>
      <c r="C281" s="242"/>
      <c r="D281" s="207" t="s">
        <v>193</v>
      </c>
      <c r="E281" s="243" t="s">
        <v>1</v>
      </c>
      <c r="F281" s="244" t="s">
        <v>2077</v>
      </c>
      <c r="G281" s="242"/>
      <c r="H281" s="245">
        <v>2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193</v>
      </c>
      <c r="AU281" s="251" t="s">
        <v>84</v>
      </c>
      <c r="AV281" s="15" t="s">
        <v>191</v>
      </c>
      <c r="AW281" s="15" t="s">
        <v>31</v>
      </c>
      <c r="AX281" s="15" t="s">
        <v>82</v>
      </c>
      <c r="AY281" s="251" t="s">
        <v>184</v>
      </c>
    </row>
    <row r="282" spans="1:65" s="2" customFormat="1" ht="36">
      <c r="A282" s="34"/>
      <c r="B282" s="35"/>
      <c r="C282" s="192" t="s">
        <v>797</v>
      </c>
      <c r="D282" s="192" t="s">
        <v>187</v>
      </c>
      <c r="E282" s="193" t="s">
        <v>2311</v>
      </c>
      <c r="F282" s="194" t="s">
        <v>2476</v>
      </c>
      <c r="G282" s="195" t="s">
        <v>239</v>
      </c>
      <c r="H282" s="196">
        <v>2</v>
      </c>
      <c r="I282" s="197"/>
      <c r="J282" s="198">
        <f>ROUND(I282*H282,2)</f>
        <v>0</v>
      </c>
      <c r="K282" s="194" t="s">
        <v>649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191</v>
      </c>
      <c r="AT282" s="203" t="s">
        <v>187</v>
      </c>
      <c r="AU282" s="203" t="s">
        <v>84</v>
      </c>
      <c r="AY282" s="17" t="s">
        <v>184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191</v>
      </c>
      <c r="BM282" s="203" t="s">
        <v>1066</v>
      </c>
    </row>
    <row r="283" spans="1:65" s="13" customFormat="1" ht="11.25">
      <c r="B283" s="205"/>
      <c r="C283" s="206"/>
      <c r="D283" s="207" t="s">
        <v>193</v>
      </c>
      <c r="E283" s="208" t="s">
        <v>1</v>
      </c>
      <c r="F283" s="209" t="s">
        <v>2477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193</v>
      </c>
      <c r="AU283" s="215" t="s">
        <v>84</v>
      </c>
      <c r="AV283" s="13" t="s">
        <v>82</v>
      </c>
      <c r="AW283" s="13" t="s">
        <v>31</v>
      </c>
      <c r="AX283" s="13" t="s">
        <v>75</v>
      </c>
      <c r="AY283" s="215" t="s">
        <v>184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2234</v>
      </c>
      <c r="G284" s="217"/>
      <c r="H284" s="220">
        <v>2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184</v>
      </c>
    </row>
    <row r="285" spans="1:65" s="15" customFormat="1" ht="11.25">
      <c r="B285" s="241"/>
      <c r="C285" s="242"/>
      <c r="D285" s="207" t="s">
        <v>193</v>
      </c>
      <c r="E285" s="243" t="s">
        <v>1</v>
      </c>
      <c r="F285" s="244" t="s">
        <v>2077</v>
      </c>
      <c r="G285" s="242"/>
      <c r="H285" s="245">
        <v>2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193</v>
      </c>
      <c r="AU285" s="251" t="s">
        <v>84</v>
      </c>
      <c r="AV285" s="15" t="s">
        <v>191</v>
      </c>
      <c r="AW285" s="15" t="s">
        <v>31</v>
      </c>
      <c r="AX285" s="15" t="s">
        <v>82</v>
      </c>
      <c r="AY285" s="251" t="s">
        <v>184</v>
      </c>
    </row>
    <row r="286" spans="1:65" s="2" customFormat="1" ht="33" customHeight="1">
      <c r="A286" s="34"/>
      <c r="B286" s="35"/>
      <c r="C286" s="192" t="s">
        <v>802</v>
      </c>
      <c r="D286" s="192" t="s">
        <v>187</v>
      </c>
      <c r="E286" s="193" t="s">
        <v>2313</v>
      </c>
      <c r="F286" s="194" t="s">
        <v>2478</v>
      </c>
      <c r="G286" s="195" t="s">
        <v>239</v>
      </c>
      <c r="H286" s="196">
        <v>4</v>
      </c>
      <c r="I286" s="197"/>
      <c r="J286" s="198">
        <f>ROUND(I286*H286,2)</f>
        <v>0</v>
      </c>
      <c r="K286" s="194" t="s">
        <v>649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191</v>
      </c>
      <c r="AT286" s="203" t="s">
        <v>187</v>
      </c>
      <c r="AU286" s="203" t="s">
        <v>84</v>
      </c>
      <c r="AY286" s="17" t="s">
        <v>184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191</v>
      </c>
      <c r="BM286" s="203" t="s">
        <v>1091</v>
      </c>
    </row>
    <row r="287" spans="1:65" s="13" customFormat="1" ht="11.25">
      <c r="B287" s="205"/>
      <c r="C287" s="206"/>
      <c r="D287" s="207" t="s">
        <v>193</v>
      </c>
      <c r="E287" s="208" t="s">
        <v>1</v>
      </c>
      <c r="F287" s="209" t="s">
        <v>2429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193</v>
      </c>
      <c r="AU287" s="215" t="s">
        <v>84</v>
      </c>
      <c r="AV287" s="13" t="s">
        <v>82</v>
      </c>
      <c r="AW287" s="13" t="s">
        <v>31</v>
      </c>
      <c r="AX287" s="13" t="s">
        <v>75</v>
      </c>
      <c r="AY287" s="215" t="s">
        <v>184</v>
      </c>
    </row>
    <row r="288" spans="1:65" s="14" customFormat="1" ht="11.25">
      <c r="B288" s="216"/>
      <c r="C288" s="217"/>
      <c r="D288" s="207" t="s">
        <v>193</v>
      </c>
      <c r="E288" s="218" t="s">
        <v>1</v>
      </c>
      <c r="F288" s="219" t="s">
        <v>2272</v>
      </c>
      <c r="G288" s="217"/>
      <c r="H288" s="220">
        <v>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193</v>
      </c>
      <c r="AU288" s="226" t="s">
        <v>84</v>
      </c>
      <c r="AV288" s="14" t="s">
        <v>84</v>
      </c>
      <c r="AW288" s="14" t="s">
        <v>31</v>
      </c>
      <c r="AX288" s="14" t="s">
        <v>75</v>
      </c>
      <c r="AY288" s="226" t="s">
        <v>184</v>
      </c>
    </row>
    <row r="289" spans="1:65" s="15" customFormat="1" ht="11.25">
      <c r="B289" s="241"/>
      <c r="C289" s="242"/>
      <c r="D289" s="207" t="s">
        <v>193</v>
      </c>
      <c r="E289" s="243" t="s">
        <v>1</v>
      </c>
      <c r="F289" s="244" t="s">
        <v>2077</v>
      </c>
      <c r="G289" s="242"/>
      <c r="H289" s="245">
        <v>4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AT289" s="251" t="s">
        <v>193</v>
      </c>
      <c r="AU289" s="251" t="s">
        <v>84</v>
      </c>
      <c r="AV289" s="15" t="s">
        <v>191</v>
      </c>
      <c r="AW289" s="15" t="s">
        <v>31</v>
      </c>
      <c r="AX289" s="15" t="s">
        <v>82</v>
      </c>
      <c r="AY289" s="251" t="s">
        <v>184</v>
      </c>
    </row>
    <row r="290" spans="1:65" s="2" customFormat="1" ht="16.5" customHeight="1">
      <c r="A290" s="34"/>
      <c r="B290" s="35"/>
      <c r="C290" s="192" t="s">
        <v>810</v>
      </c>
      <c r="D290" s="192" t="s">
        <v>187</v>
      </c>
      <c r="E290" s="193" t="s">
        <v>2315</v>
      </c>
      <c r="F290" s="194" t="s">
        <v>2479</v>
      </c>
      <c r="G290" s="195" t="s">
        <v>239</v>
      </c>
      <c r="H290" s="196">
        <v>4</v>
      </c>
      <c r="I290" s="197"/>
      <c r="J290" s="198">
        <f>ROUND(I290*H290,2)</f>
        <v>0</v>
      </c>
      <c r="K290" s="194" t="s">
        <v>649</v>
      </c>
      <c r="L290" s="39"/>
      <c r="M290" s="199" t="s">
        <v>1</v>
      </c>
      <c r="N290" s="200" t="s">
        <v>40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191</v>
      </c>
      <c r="AT290" s="203" t="s">
        <v>187</v>
      </c>
      <c r="AU290" s="203" t="s">
        <v>84</v>
      </c>
      <c r="AY290" s="17" t="s">
        <v>184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82</v>
      </c>
      <c r="BK290" s="204">
        <f>ROUND(I290*H290,2)</f>
        <v>0</v>
      </c>
      <c r="BL290" s="17" t="s">
        <v>191</v>
      </c>
      <c r="BM290" s="203" t="s">
        <v>1128</v>
      </c>
    </row>
    <row r="291" spans="1:65" s="13" customFormat="1" ht="11.25">
      <c r="B291" s="205"/>
      <c r="C291" s="206"/>
      <c r="D291" s="207" t="s">
        <v>193</v>
      </c>
      <c r="E291" s="208" t="s">
        <v>1</v>
      </c>
      <c r="F291" s="209" t="s">
        <v>2480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193</v>
      </c>
      <c r="AU291" s="215" t="s">
        <v>84</v>
      </c>
      <c r="AV291" s="13" t="s">
        <v>82</v>
      </c>
      <c r="AW291" s="13" t="s">
        <v>31</v>
      </c>
      <c r="AX291" s="13" t="s">
        <v>75</v>
      </c>
      <c r="AY291" s="215" t="s">
        <v>184</v>
      </c>
    </row>
    <row r="292" spans="1:65" s="14" customFormat="1" ht="11.25">
      <c r="B292" s="216"/>
      <c r="C292" s="217"/>
      <c r="D292" s="207" t="s">
        <v>193</v>
      </c>
      <c r="E292" s="218" t="s">
        <v>1</v>
      </c>
      <c r="F292" s="219" t="s">
        <v>2272</v>
      </c>
      <c r="G292" s="217"/>
      <c r="H292" s="220">
        <v>4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193</v>
      </c>
      <c r="AU292" s="226" t="s">
        <v>84</v>
      </c>
      <c r="AV292" s="14" t="s">
        <v>84</v>
      </c>
      <c r="AW292" s="14" t="s">
        <v>31</v>
      </c>
      <c r="AX292" s="14" t="s">
        <v>75</v>
      </c>
      <c r="AY292" s="226" t="s">
        <v>184</v>
      </c>
    </row>
    <row r="293" spans="1:65" s="15" customFormat="1" ht="11.25">
      <c r="B293" s="241"/>
      <c r="C293" s="242"/>
      <c r="D293" s="207" t="s">
        <v>193</v>
      </c>
      <c r="E293" s="243" t="s">
        <v>1</v>
      </c>
      <c r="F293" s="244" t="s">
        <v>2077</v>
      </c>
      <c r="G293" s="242"/>
      <c r="H293" s="245">
        <v>4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AT293" s="251" t="s">
        <v>193</v>
      </c>
      <c r="AU293" s="251" t="s">
        <v>84</v>
      </c>
      <c r="AV293" s="15" t="s">
        <v>191</v>
      </c>
      <c r="AW293" s="15" t="s">
        <v>31</v>
      </c>
      <c r="AX293" s="15" t="s">
        <v>82</v>
      </c>
      <c r="AY293" s="251" t="s">
        <v>184</v>
      </c>
    </row>
    <row r="294" spans="1:65" s="2" customFormat="1" ht="16.5" customHeight="1">
      <c r="A294" s="34"/>
      <c r="B294" s="35"/>
      <c r="C294" s="192" t="s">
        <v>815</v>
      </c>
      <c r="D294" s="192" t="s">
        <v>187</v>
      </c>
      <c r="E294" s="193" t="s">
        <v>2317</v>
      </c>
      <c r="F294" s="194" t="s">
        <v>2312</v>
      </c>
      <c r="G294" s="195" t="s">
        <v>239</v>
      </c>
      <c r="H294" s="196">
        <v>4</v>
      </c>
      <c r="I294" s="197"/>
      <c r="J294" s="198">
        <f>ROUND(I294*H294,2)</f>
        <v>0</v>
      </c>
      <c r="K294" s="194" t="s">
        <v>649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191</v>
      </c>
      <c r="AT294" s="203" t="s">
        <v>187</v>
      </c>
      <c r="AU294" s="203" t="s">
        <v>84</v>
      </c>
      <c r="AY294" s="17" t="s">
        <v>184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191</v>
      </c>
      <c r="BM294" s="203" t="s">
        <v>729</v>
      </c>
    </row>
    <row r="295" spans="1:65" s="2" customFormat="1" ht="33" customHeight="1">
      <c r="A295" s="34"/>
      <c r="B295" s="35"/>
      <c r="C295" s="192" t="s">
        <v>819</v>
      </c>
      <c r="D295" s="192" t="s">
        <v>187</v>
      </c>
      <c r="E295" s="193" t="s">
        <v>2490</v>
      </c>
      <c r="F295" s="194" t="s">
        <v>2491</v>
      </c>
      <c r="G295" s="195" t="s">
        <v>239</v>
      </c>
      <c r="H295" s="196">
        <v>4</v>
      </c>
      <c r="I295" s="197"/>
      <c r="J295" s="198">
        <f>ROUND(I295*H295,2)</f>
        <v>0</v>
      </c>
      <c r="K295" s="194" t="s">
        <v>649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191</v>
      </c>
      <c r="AT295" s="203" t="s">
        <v>187</v>
      </c>
      <c r="AU295" s="203" t="s">
        <v>84</v>
      </c>
      <c r="AY295" s="17" t="s">
        <v>184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191</v>
      </c>
      <c r="BM295" s="203" t="s">
        <v>755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2482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2272</v>
      </c>
      <c r="G297" s="217"/>
      <c r="H297" s="220">
        <v>4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5" customFormat="1" ht="11.25">
      <c r="B298" s="241"/>
      <c r="C298" s="242"/>
      <c r="D298" s="207" t="s">
        <v>193</v>
      </c>
      <c r="E298" s="243" t="s">
        <v>1</v>
      </c>
      <c r="F298" s="244" t="s">
        <v>2077</v>
      </c>
      <c r="G298" s="242"/>
      <c r="H298" s="245">
        <v>4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193</v>
      </c>
      <c r="AU298" s="251" t="s">
        <v>84</v>
      </c>
      <c r="AV298" s="15" t="s">
        <v>191</v>
      </c>
      <c r="AW298" s="15" t="s">
        <v>31</v>
      </c>
      <c r="AX298" s="15" t="s">
        <v>82</v>
      </c>
      <c r="AY298" s="251" t="s">
        <v>184</v>
      </c>
    </row>
    <row r="299" spans="1:65" s="12" customFormat="1" ht="22.9" customHeight="1">
      <c r="B299" s="176"/>
      <c r="C299" s="177"/>
      <c r="D299" s="178" t="s">
        <v>74</v>
      </c>
      <c r="E299" s="190" t="s">
        <v>2225</v>
      </c>
      <c r="F299" s="190" t="s">
        <v>2492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SUM(P300:P357)</f>
        <v>0</v>
      </c>
      <c r="Q299" s="184"/>
      <c r="R299" s="185">
        <f>SUM(R300:R357)</f>
        <v>0</v>
      </c>
      <c r="S299" s="184"/>
      <c r="T299" s="186">
        <f>SUM(T300:T357)</f>
        <v>0</v>
      </c>
      <c r="AR299" s="187" t="s">
        <v>82</v>
      </c>
      <c r="AT299" s="188" t="s">
        <v>74</v>
      </c>
      <c r="AU299" s="188" t="s">
        <v>82</v>
      </c>
      <c r="AY299" s="187" t="s">
        <v>184</v>
      </c>
      <c r="BK299" s="189">
        <f>SUM(BK300:BK357)</f>
        <v>0</v>
      </c>
    </row>
    <row r="300" spans="1:65" s="2" customFormat="1" ht="16.5" customHeight="1">
      <c r="A300" s="34"/>
      <c r="B300" s="35"/>
      <c r="C300" s="192" t="s">
        <v>824</v>
      </c>
      <c r="D300" s="192" t="s">
        <v>187</v>
      </c>
      <c r="E300" s="193" t="s">
        <v>2493</v>
      </c>
      <c r="F300" s="194" t="s">
        <v>2479</v>
      </c>
      <c r="G300" s="195" t="s">
        <v>239</v>
      </c>
      <c r="H300" s="196">
        <v>8</v>
      </c>
      <c r="I300" s="197"/>
      <c r="J300" s="198">
        <f>ROUND(I300*H300,2)</f>
        <v>0</v>
      </c>
      <c r="K300" s="194" t="s">
        <v>649</v>
      </c>
      <c r="L300" s="39"/>
      <c r="M300" s="199" t="s">
        <v>1</v>
      </c>
      <c r="N300" s="200" t="s">
        <v>40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191</v>
      </c>
      <c r="AT300" s="203" t="s">
        <v>187</v>
      </c>
      <c r="AU300" s="203" t="s">
        <v>84</v>
      </c>
      <c r="AY300" s="17" t="s">
        <v>184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191</v>
      </c>
      <c r="BM300" s="203" t="s">
        <v>1212</v>
      </c>
    </row>
    <row r="301" spans="1:65" s="13" customFormat="1" ht="11.25">
      <c r="B301" s="205"/>
      <c r="C301" s="206"/>
      <c r="D301" s="207" t="s">
        <v>193</v>
      </c>
      <c r="E301" s="208" t="s">
        <v>1</v>
      </c>
      <c r="F301" s="209" t="s">
        <v>2480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193</v>
      </c>
      <c r="AU301" s="215" t="s">
        <v>84</v>
      </c>
      <c r="AV301" s="13" t="s">
        <v>82</v>
      </c>
      <c r="AW301" s="13" t="s">
        <v>31</v>
      </c>
      <c r="AX301" s="13" t="s">
        <v>75</v>
      </c>
      <c r="AY301" s="215" t="s">
        <v>184</v>
      </c>
    </row>
    <row r="302" spans="1:65" s="14" customFormat="1" ht="11.25">
      <c r="B302" s="216"/>
      <c r="C302" s="217"/>
      <c r="D302" s="207" t="s">
        <v>193</v>
      </c>
      <c r="E302" s="218" t="s">
        <v>1</v>
      </c>
      <c r="F302" s="219" t="s">
        <v>2258</v>
      </c>
      <c r="G302" s="217"/>
      <c r="H302" s="220">
        <v>8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193</v>
      </c>
      <c r="AU302" s="226" t="s">
        <v>84</v>
      </c>
      <c r="AV302" s="14" t="s">
        <v>84</v>
      </c>
      <c r="AW302" s="14" t="s">
        <v>31</v>
      </c>
      <c r="AX302" s="14" t="s">
        <v>75</v>
      </c>
      <c r="AY302" s="226" t="s">
        <v>184</v>
      </c>
    </row>
    <row r="303" spans="1:65" s="15" customFormat="1" ht="11.25">
      <c r="B303" s="241"/>
      <c r="C303" s="242"/>
      <c r="D303" s="207" t="s">
        <v>193</v>
      </c>
      <c r="E303" s="243" t="s">
        <v>1</v>
      </c>
      <c r="F303" s="244" t="s">
        <v>2077</v>
      </c>
      <c r="G303" s="242"/>
      <c r="H303" s="245">
        <v>8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193</v>
      </c>
      <c r="AU303" s="251" t="s">
        <v>84</v>
      </c>
      <c r="AV303" s="15" t="s">
        <v>191</v>
      </c>
      <c r="AW303" s="15" t="s">
        <v>31</v>
      </c>
      <c r="AX303" s="15" t="s">
        <v>82</v>
      </c>
      <c r="AY303" s="251" t="s">
        <v>184</v>
      </c>
    </row>
    <row r="304" spans="1:65" s="2" customFormat="1" ht="16.5" customHeight="1">
      <c r="A304" s="34"/>
      <c r="B304" s="35"/>
      <c r="C304" s="192" t="s">
        <v>828</v>
      </c>
      <c r="D304" s="192" t="s">
        <v>187</v>
      </c>
      <c r="E304" s="193" t="s">
        <v>2494</v>
      </c>
      <c r="F304" s="194" t="s">
        <v>2495</v>
      </c>
      <c r="G304" s="195" t="s">
        <v>239</v>
      </c>
      <c r="H304" s="196">
        <v>4</v>
      </c>
      <c r="I304" s="197"/>
      <c r="J304" s="198">
        <f>ROUND(I304*H304,2)</f>
        <v>0</v>
      </c>
      <c r="K304" s="194" t="s">
        <v>649</v>
      </c>
      <c r="L304" s="39"/>
      <c r="M304" s="199" t="s">
        <v>1</v>
      </c>
      <c r="N304" s="200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191</v>
      </c>
      <c r="AT304" s="203" t="s">
        <v>187</v>
      </c>
      <c r="AU304" s="203" t="s">
        <v>84</v>
      </c>
      <c r="AY304" s="17" t="s">
        <v>184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191</v>
      </c>
      <c r="BM304" s="203" t="s">
        <v>1239</v>
      </c>
    </row>
    <row r="305" spans="1:65" s="13" customFormat="1" ht="11.25">
      <c r="B305" s="205"/>
      <c r="C305" s="206"/>
      <c r="D305" s="207" t="s">
        <v>193</v>
      </c>
      <c r="E305" s="208" t="s">
        <v>1</v>
      </c>
      <c r="F305" s="209" t="s">
        <v>2473</v>
      </c>
      <c r="G305" s="206"/>
      <c r="H305" s="208" t="s">
        <v>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193</v>
      </c>
      <c r="AU305" s="215" t="s">
        <v>84</v>
      </c>
      <c r="AV305" s="13" t="s">
        <v>82</v>
      </c>
      <c r="AW305" s="13" t="s">
        <v>31</v>
      </c>
      <c r="AX305" s="13" t="s">
        <v>75</v>
      </c>
      <c r="AY305" s="215" t="s">
        <v>184</v>
      </c>
    </row>
    <row r="306" spans="1:65" s="14" customFormat="1" ht="11.25">
      <c r="B306" s="216"/>
      <c r="C306" s="217"/>
      <c r="D306" s="207" t="s">
        <v>193</v>
      </c>
      <c r="E306" s="218" t="s">
        <v>1</v>
      </c>
      <c r="F306" s="219" t="s">
        <v>2272</v>
      </c>
      <c r="G306" s="217"/>
      <c r="H306" s="220">
        <v>4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193</v>
      </c>
      <c r="AU306" s="226" t="s">
        <v>84</v>
      </c>
      <c r="AV306" s="14" t="s">
        <v>84</v>
      </c>
      <c r="AW306" s="14" t="s">
        <v>31</v>
      </c>
      <c r="AX306" s="14" t="s">
        <v>75</v>
      </c>
      <c r="AY306" s="226" t="s">
        <v>184</v>
      </c>
    </row>
    <row r="307" spans="1:65" s="15" customFormat="1" ht="11.25">
      <c r="B307" s="241"/>
      <c r="C307" s="242"/>
      <c r="D307" s="207" t="s">
        <v>193</v>
      </c>
      <c r="E307" s="243" t="s">
        <v>1</v>
      </c>
      <c r="F307" s="244" t="s">
        <v>2077</v>
      </c>
      <c r="G307" s="242"/>
      <c r="H307" s="245">
        <v>4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193</v>
      </c>
      <c r="AU307" s="251" t="s">
        <v>84</v>
      </c>
      <c r="AV307" s="15" t="s">
        <v>191</v>
      </c>
      <c r="AW307" s="15" t="s">
        <v>31</v>
      </c>
      <c r="AX307" s="15" t="s">
        <v>82</v>
      </c>
      <c r="AY307" s="251" t="s">
        <v>184</v>
      </c>
    </row>
    <row r="308" spans="1:65" s="2" customFormat="1" ht="16.5" customHeight="1">
      <c r="A308" s="34"/>
      <c r="B308" s="35"/>
      <c r="C308" s="192" t="s">
        <v>832</v>
      </c>
      <c r="D308" s="192" t="s">
        <v>187</v>
      </c>
      <c r="E308" s="193" t="s">
        <v>2496</v>
      </c>
      <c r="F308" s="194" t="s">
        <v>2497</v>
      </c>
      <c r="G308" s="195" t="s">
        <v>239</v>
      </c>
      <c r="H308" s="196">
        <v>4</v>
      </c>
      <c r="I308" s="197"/>
      <c r="J308" s="198">
        <f>ROUND(I308*H308,2)</f>
        <v>0</v>
      </c>
      <c r="K308" s="194" t="s">
        <v>649</v>
      </c>
      <c r="L308" s="39"/>
      <c r="M308" s="199" t="s">
        <v>1</v>
      </c>
      <c r="N308" s="200" t="s">
        <v>40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191</v>
      </c>
      <c r="AT308" s="203" t="s">
        <v>187</v>
      </c>
      <c r="AU308" s="203" t="s">
        <v>84</v>
      </c>
      <c r="AY308" s="17" t="s">
        <v>184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82</v>
      </c>
      <c r="BK308" s="204">
        <f>ROUND(I308*H308,2)</f>
        <v>0</v>
      </c>
      <c r="BL308" s="17" t="s">
        <v>191</v>
      </c>
      <c r="BM308" s="203" t="s">
        <v>1253</v>
      </c>
    </row>
    <row r="309" spans="1:65" s="13" customFormat="1" ht="11.25">
      <c r="B309" s="205"/>
      <c r="C309" s="206"/>
      <c r="D309" s="207" t="s">
        <v>193</v>
      </c>
      <c r="E309" s="208" t="s">
        <v>1</v>
      </c>
      <c r="F309" s="209" t="s">
        <v>2473</v>
      </c>
      <c r="G309" s="206"/>
      <c r="H309" s="208" t="s">
        <v>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193</v>
      </c>
      <c r="AU309" s="215" t="s">
        <v>84</v>
      </c>
      <c r="AV309" s="13" t="s">
        <v>82</v>
      </c>
      <c r="AW309" s="13" t="s">
        <v>31</v>
      </c>
      <c r="AX309" s="13" t="s">
        <v>75</v>
      </c>
      <c r="AY309" s="215" t="s">
        <v>184</v>
      </c>
    </row>
    <row r="310" spans="1:65" s="14" customFormat="1" ht="11.25">
      <c r="B310" s="216"/>
      <c r="C310" s="217"/>
      <c r="D310" s="207" t="s">
        <v>193</v>
      </c>
      <c r="E310" s="218" t="s">
        <v>1</v>
      </c>
      <c r="F310" s="219" t="s">
        <v>2272</v>
      </c>
      <c r="G310" s="217"/>
      <c r="H310" s="220">
        <v>4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193</v>
      </c>
      <c r="AU310" s="226" t="s">
        <v>84</v>
      </c>
      <c r="AV310" s="14" t="s">
        <v>84</v>
      </c>
      <c r="AW310" s="14" t="s">
        <v>31</v>
      </c>
      <c r="AX310" s="14" t="s">
        <v>75</v>
      </c>
      <c r="AY310" s="226" t="s">
        <v>184</v>
      </c>
    </row>
    <row r="311" spans="1:65" s="15" customFormat="1" ht="11.25">
      <c r="B311" s="241"/>
      <c r="C311" s="242"/>
      <c r="D311" s="207" t="s">
        <v>193</v>
      </c>
      <c r="E311" s="243" t="s">
        <v>1</v>
      </c>
      <c r="F311" s="244" t="s">
        <v>2077</v>
      </c>
      <c r="G311" s="242"/>
      <c r="H311" s="245">
        <v>4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193</v>
      </c>
      <c r="AU311" s="251" t="s">
        <v>84</v>
      </c>
      <c r="AV311" s="15" t="s">
        <v>191</v>
      </c>
      <c r="AW311" s="15" t="s">
        <v>31</v>
      </c>
      <c r="AX311" s="15" t="s">
        <v>82</v>
      </c>
      <c r="AY311" s="251" t="s">
        <v>184</v>
      </c>
    </row>
    <row r="312" spans="1:65" s="2" customFormat="1" ht="16.5" customHeight="1">
      <c r="A312" s="34"/>
      <c r="B312" s="35"/>
      <c r="C312" s="192" t="s">
        <v>836</v>
      </c>
      <c r="D312" s="192" t="s">
        <v>187</v>
      </c>
      <c r="E312" s="193" t="s">
        <v>2498</v>
      </c>
      <c r="F312" s="194" t="s">
        <v>2499</v>
      </c>
      <c r="G312" s="195" t="s">
        <v>239</v>
      </c>
      <c r="H312" s="196">
        <v>4</v>
      </c>
      <c r="I312" s="197"/>
      <c r="J312" s="198">
        <f>ROUND(I312*H312,2)</f>
        <v>0</v>
      </c>
      <c r="K312" s="194" t="s">
        <v>649</v>
      </c>
      <c r="L312" s="39"/>
      <c r="M312" s="199" t="s">
        <v>1</v>
      </c>
      <c r="N312" s="200" t="s">
        <v>40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191</v>
      </c>
      <c r="AT312" s="203" t="s">
        <v>187</v>
      </c>
      <c r="AU312" s="203" t="s">
        <v>84</v>
      </c>
      <c r="AY312" s="17" t="s">
        <v>184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191</v>
      </c>
      <c r="BM312" s="203" t="s">
        <v>1267</v>
      </c>
    </row>
    <row r="313" spans="1:65" s="13" customFormat="1" ht="11.25">
      <c r="B313" s="205"/>
      <c r="C313" s="206"/>
      <c r="D313" s="207" t="s">
        <v>193</v>
      </c>
      <c r="E313" s="208" t="s">
        <v>1</v>
      </c>
      <c r="F313" s="209" t="s">
        <v>2473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193</v>
      </c>
      <c r="AU313" s="215" t="s">
        <v>84</v>
      </c>
      <c r="AV313" s="13" t="s">
        <v>82</v>
      </c>
      <c r="AW313" s="13" t="s">
        <v>31</v>
      </c>
      <c r="AX313" s="13" t="s">
        <v>75</v>
      </c>
      <c r="AY313" s="215" t="s">
        <v>184</v>
      </c>
    </row>
    <row r="314" spans="1:65" s="14" customFormat="1" ht="11.25">
      <c r="B314" s="216"/>
      <c r="C314" s="217"/>
      <c r="D314" s="207" t="s">
        <v>193</v>
      </c>
      <c r="E314" s="218" t="s">
        <v>1</v>
      </c>
      <c r="F314" s="219" t="s">
        <v>2272</v>
      </c>
      <c r="G314" s="217"/>
      <c r="H314" s="220">
        <v>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193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184</v>
      </c>
    </row>
    <row r="315" spans="1:65" s="15" customFormat="1" ht="11.25">
      <c r="B315" s="241"/>
      <c r="C315" s="242"/>
      <c r="D315" s="207" t="s">
        <v>193</v>
      </c>
      <c r="E315" s="243" t="s">
        <v>1</v>
      </c>
      <c r="F315" s="244" t="s">
        <v>2077</v>
      </c>
      <c r="G315" s="242"/>
      <c r="H315" s="245">
        <v>4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193</v>
      </c>
      <c r="AU315" s="251" t="s">
        <v>84</v>
      </c>
      <c r="AV315" s="15" t="s">
        <v>191</v>
      </c>
      <c r="AW315" s="15" t="s">
        <v>31</v>
      </c>
      <c r="AX315" s="15" t="s">
        <v>82</v>
      </c>
      <c r="AY315" s="251" t="s">
        <v>184</v>
      </c>
    </row>
    <row r="316" spans="1:65" s="2" customFormat="1" ht="16.5" customHeight="1">
      <c r="A316" s="34"/>
      <c r="B316" s="35"/>
      <c r="C316" s="192" t="s">
        <v>840</v>
      </c>
      <c r="D316" s="192" t="s">
        <v>187</v>
      </c>
      <c r="E316" s="193" t="s">
        <v>2500</v>
      </c>
      <c r="F316" s="194" t="s">
        <v>2501</v>
      </c>
      <c r="G316" s="195" t="s">
        <v>239</v>
      </c>
      <c r="H316" s="196">
        <v>8</v>
      </c>
      <c r="I316" s="197"/>
      <c r="J316" s="198">
        <f>ROUND(I316*H316,2)</f>
        <v>0</v>
      </c>
      <c r="K316" s="194" t="s">
        <v>649</v>
      </c>
      <c r="L316" s="39"/>
      <c r="M316" s="199" t="s">
        <v>1</v>
      </c>
      <c r="N316" s="200" t="s">
        <v>40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191</v>
      </c>
      <c r="AT316" s="203" t="s">
        <v>187</v>
      </c>
      <c r="AU316" s="203" t="s">
        <v>84</v>
      </c>
      <c r="AY316" s="17" t="s">
        <v>184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82</v>
      </c>
      <c r="BK316" s="204">
        <f>ROUND(I316*H316,2)</f>
        <v>0</v>
      </c>
      <c r="BL316" s="17" t="s">
        <v>191</v>
      </c>
      <c r="BM316" s="203" t="s">
        <v>1279</v>
      </c>
    </row>
    <row r="317" spans="1:65" s="13" customFormat="1" ht="11.25">
      <c r="B317" s="205"/>
      <c r="C317" s="206"/>
      <c r="D317" s="207" t="s">
        <v>193</v>
      </c>
      <c r="E317" s="208" t="s">
        <v>1</v>
      </c>
      <c r="F317" s="209" t="s">
        <v>2502</v>
      </c>
      <c r="G317" s="206"/>
      <c r="H317" s="208" t="s">
        <v>1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193</v>
      </c>
      <c r="AU317" s="215" t="s">
        <v>84</v>
      </c>
      <c r="AV317" s="13" t="s">
        <v>82</v>
      </c>
      <c r="AW317" s="13" t="s">
        <v>31</v>
      </c>
      <c r="AX317" s="13" t="s">
        <v>75</v>
      </c>
      <c r="AY317" s="215" t="s">
        <v>184</v>
      </c>
    </row>
    <row r="318" spans="1:65" s="14" customFormat="1" ht="11.25">
      <c r="B318" s="216"/>
      <c r="C318" s="217"/>
      <c r="D318" s="207" t="s">
        <v>193</v>
      </c>
      <c r="E318" s="218" t="s">
        <v>1</v>
      </c>
      <c r="F318" s="219" t="s">
        <v>2258</v>
      </c>
      <c r="G318" s="217"/>
      <c r="H318" s="220">
        <v>8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193</v>
      </c>
      <c r="AU318" s="226" t="s">
        <v>84</v>
      </c>
      <c r="AV318" s="14" t="s">
        <v>84</v>
      </c>
      <c r="AW318" s="14" t="s">
        <v>31</v>
      </c>
      <c r="AX318" s="14" t="s">
        <v>75</v>
      </c>
      <c r="AY318" s="226" t="s">
        <v>184</v>
      </c>
    </row>
    <row r="319" spans="1:65" s="15" customFormat="1" ht="11.25">
      <c r="B319" s="241"/>
      <c r="C319" s="242"/>
      <c r="D319" s="207" t="s">
        <v>193</v>
      </c>
      <c r="E319" s="243" t="s">
        <v>1</v>
      </c>
      <c r="F319" s="244" t="s">
        <v>2077</v>
      </c>
      <c r="G319" s="242"/>
      <c r="H319" s="245">
        <v>8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193</v>
      </c>
      <c r="AU319" s="251" t="s">
        <v>84</v>
      </c>
      <c r="AV319" s="15" t="s">
        <v>191</v>
      </c>
      <c r="AW319" s="15" t="s">
        <v>31</v>
      </c>
      <c r="AX319" s="15" t="s">
        <v>82</v>
      </c>
      <c r="AY319" s="251" t="s">
        <v>184</v>
      </c>
    </row>
    <row r="320" spans="1:65" s="2" customFormat="1" ht="16.5" customHeight="1">
      <c r="A320" s="34"/>
      <c r="B320" s="35"/>
      <c r="C320" s="192" t="s">
        <v>846</v>
      </c>
      <c r="D320" s="192" t="s">
        <v>187</v>
      </c>
      <c r="E320" s="193" t="s">
        <v>2503</v>
      </c>
      <c r="F320" s="194" t="s">
        <v>2504</v>
      </c>
      <c r="G320" s="195" t="s">
        <v>239</v>
      </c>
      <c r="H320" s="196">
        <v>8</v>
      </c>
      <c r="I320" s="197"/>
      <c r="J320" s="198">
        <f>ROUND(I320*H320,2)</f>
        <v>0</v>
      </c>
      <c r="K320" s="194" t="s">
        <v>649</v>
      </c>
      <c r="L320" s="39"/>
      <c r="M320" s="199" t="s">
        <v>1</v>
      </c>
      <c r="N320" s="200" t="s">
        <v>40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191</v>
      </c>
      <c r="AT320" s="203" t="s">
        <v>187</v>
      </c>
      <c r="AU320" s="203" t="s">
        <v>84</v>
      </c>
      <c r="AY320" s="17" t="s">
        <v>184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82</v>
      </c>
      <c r="BK320" s="204">
        <f>ROUND(I320*H320,2)</f>
        <v>0</v>
      </c>
      <c r="BL320" s="17" t="s">
        <v>191</v>
      </c>
      <c r="BM320" s="203" t="s">
        <v>1291</v>
      </c>
    </row>
    <row r="321" spans="1:65" s="13" customFormat="1" ht="11.25">
      <c r="B321" s="205"/>
      <c r="C321" s="206"/>
      <c r="D321" s="207" t="s">
        <v>193</v>
      </c>
      <c r="E321" s="208" t="s">
        <v>1</v>
      </c>
      <c r="F321" s="209" t="s">
        <v>2505</v>
      </c>
      <c r="G321" s="206"/>
      <c r="H321" s="208" t="s">
        <v>1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193</v>
      </c>
      <c r="AU321" s="215" t="s">
        <v>84</v>
      </c>
      <c r="AV321" s="13" t="s">
        <v>82</v>
      </c>
      <c r="AW321" s="13" t="s">
        <v>31</v>
      </c>
      <c r="AX321" s="13" t="s">
        <v>75</v>
      </c>
      <c r="AY321" s="215" t="s">
        <v>184</v>
      </c>
    </row>
    <row r="322" spans="1:65" s="14" customFormat="1" ht="11.25">
      <c r="B322" s="216"/>
      <c r="C322" s="217"/>
      <c r="D322" s="207" t="s">
        <v>193</v>
      </c>
      <c r="E322" s="218" t="s">
        <v>1</v>
      </c>
      <c r="F322" s="219" t="s">
        <v>2258</v>
      </c>
      <c r="G322" s="217"/>
      <c r="H322" s="220">
        <v>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193</v>
      </c>
      <c r="AU322" s="226" t="s">
        <v>84</v>
      </c>
      <c r="AV322" s="14" t="s">
        <v>84</v>
      </c>
      <c r="AW322" s="14" t="s">
        <v>31</v>
      </c>
      <c r="AX322" s="14" t="s">
        <v>75</v>
      </c>
      <c r="AY322" s="226" t="s">
        <v>184</v>
      </c>
    </row>
    <row r="323" spans="1:65" s="15" customFormat="1" ht="11.25">
      <c r="B323" s="241"/>
      <c r="C323" s="242"/>
      <c r="D323" s="207" t="s">
        <v>193</v>
      </c>
      <c r="E323" s="243" t="s">
        <v>1</v>
      </c>
      <c r="F323" s="244" t="s">
        <v>2077</v>
      </c>
      <c r="G323" s="242"/>
      <c r="H323" s="245">
        <v>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193</v>
      </c>
      <c r="AU323" s="251" t="s">
        <v>84</v>
      </c>
      <c r="AV323" s="15" t="s">
        <v>191</v>
      </c>
      <c r="AW323" s="15" t="s">
        <v>31</v>
      </c>
      <c r="AX323" s="15" t="s">
        <v>82</v>
      </c>
      <c r="AY323" s="251" t="s">
        <v>184</v>
      </c>
    </row>
    <row r="324" spans="1:65" s="2" customFormat="1" ht="16.5" customHeight="1">
      <c r="A324" s="34"/>
      <c r="B324" s="35"/>
      <c r="C324" s="192" t="s">
        <v>851</v>
      </c>
      <c r="D324" s="192" t="s">
        <v>187</v>
      </c>
      <c r="E324" s="193" t="s">
        <v>2506</v>
      </c>
      <c r="F324" s="194" t="s">
        <v>2507</v>
      </c>
      <c r="G324" s="195" t="s">
        <v>239</v>
      </c>
      <c r="H324" s="196">
        <v>8</v>
      </c>
      <c r="I324" s="197"/>
      <c r="J324" s="198">
        <f>ROUND(I324*H324,2)</f>
        <v>0</v>
      </c>
      <c r="K324" s="194" t="s">
        <v>649</v>
      </c>
      <c r="L324" s="39"/>
      <c r="M324" s="199" t="s">
        <v>1</v>
      </c>
      <c r="N324" s="200" t="s">
        <v>40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191</v>
      </c>
      <c r="AT324" s="203" t="s">
        <v>187</v>
      </c>
      <c r="AU324" s="203" t="s">
        <v>84</v>
      </c>
      <c r="AY324" s="17" t="s">
        <v>184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82</v>
      </c>
      <c r="BK324" s="204">
        <f>ROUND(I324*H324,2)</f>
        <v>0</v>
      </c>
      <c r="BL324" s="17" t="s">
        <v>191</v>
      </c>
      <c r="BM324" s="203" t="s">
        <v>1301</v>
      </c>
    </row>
    <row r="325" spans="1:65" s="2" customFormat="1" ht="16.5" customHeight="1">
      <c r="A325" s="34"/>
      <c r="B325" s="35"/>
      <c r="C325" s="192" t="s">
        <v>855</v>
      </c>
      <c r="D325" s="192" t="s">
        <v>187</v>
      </c>
      <c r="E325" s="193" t="s">
        <v>2508</v>
      </c>
      <c r="F325" s="194" t="s">
        <v>2509</v>
      </c>
      <c r="G325" s="195" t="s">
        <v>239</v>
      </c>
      <c r="H325" s="196">
        <v>8</v>
      </c>
      <c r="I325" s="197"/>
      <c r="J325" s="198">
        <f>ROUND(I325*H325,2)</f>
        <v>0</v>
      </c>
      <c r="K325" s="194" t="s">
        <v>649</v>
      </c>
      <c r="L325" s="39"/>
      <c r="M325" s="199" t="s">
        <v>1</v>
      </c>
      <c r="N325" s="200" t="s">
        <v>40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191</v>
      </c>
      <c r="AT325" s="203" t="s">
        <v>187</v>
      </c>
      <c r="AU325" s="203" t="s">
        <v>84</v>
      </c>
      <c r="AY325" s="17" t="s">
        <v>184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191</v>
      </c>
      <c r="BM325" s="203" t="s">
        <v>1313</v>
      </c>
    </row>
    <row r="326" spans="1:65" s="2" customFormat="1" ht="24">
      <c r="A326" s="34"/>
      <c r="B326" s="35"/>
      <c r="C326" s="192" t="s">
        <v>860</v>
      </c>
      <c r="D326" s="192" t="s">
        <v>187</v>
      </c>
      <c r="E326" s="193" t="s">
        <v>2510</v>
      </c>
      <c r="F326" s="194" t="s">
        <v>2511</v>
      </c>
      <c r="G326" s="195" t="s">
        <v>239</v>
      </c>
      <c r="H326" s="196">
        <v>10</v>
      </c>
      <c r="I326" s="197"/>
      <c r="J326" s="198">
        <f>ROUND(I326*H326,2)</f>
        <v>0</v>
      </c>
      <c r="K326" s="194" t="s">
        <v>649</v>
      </c>
      <c r="L326" s="39"/>
      <c r="M326" s="199" t="s">
        <v>1</v>
      </c>
      <c r="N326" s="200" t="s">
        <v>40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191</v>
      </c>
      <c r="AT326" s="203" t="s">
        <v>187</v>
      </c>
      <c r="AU326" s="203" t="s">
        <v>84</v>
      </c>
      <c r="AY326" s="17" t="s">
        <v>184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82</v>
      </c>
      <c r="BK326" s="204">
        <f>ROUND(I326*H326,2)</f>
        <v>0</v>
      </c>
      <c r="BL326" s="17" t="s">
        <v>191</v>
      </c>
      <c r="BM326" s="203" t="s">
        <v>1322</v>
      </c>
    </row>
    <row r="327" spans="1:65" s="13" customFormat="1" ht="11.25">
      <c r="B327" s="205"/>
      <c r="C327" s="206"/>
      <c r="D327" s="207" t="s">
        <v>193</v>
      </c>
      <c r="E327" s="208" t="s">
        <v>1</v>
      </c>
      <c r="F327" s="209" t="s">
        <v>2482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193</v>
      </c>
      <c r="AU327" s="215" t="s">
        <v>84</v>
      </c>
      <c r="AV327" s="13" t="s">
        <v>82</v>
      </c>
      <c r="AW327" s="13" t="s">
        <v>31</v>
      </c>
      <c r="AX327" s="13" t="s">
        <v>75</v>
      </c>
      <c r="AY327" s="215" t="s">
        <v>184</v>
      </c>
    </row>
    <row r="328" spans="1:65" s="14" customFormat="1" ht="11.25">
      <c r="B328" s="216"/>
      <c r="C328" s="217"/>
      <c r="D328" s="207" t="s">
        <v>193</v>
      </c>
      <c r="E328" s="218" t="s">
        <v>1</v>
      </c>
      <c r="F328" s="219" t="s">
        <v>2390</v>
      </c>
      <c r="G328" s="217"/>
      <c r="H328" s="220">
        <v>10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193</v>
      </c>
      <c r="AU328" s="226" t="s">
        <v>84</v>
      </c>
      <c r="AV328" s="14" t="s">
        <v>84</v>
      </c>
      <c r="AW328" s="14" t="s">
        <v>31</v>
      </c>
      <c r="AX328" s="14" t="s">
        <v>75</v>
      </c>
      <c r="AY328" s="226" t="s">
        <v>184</v>
      </c>
    </row>
    <row r="329" spans="1:65" s="15" customFormat="1" ht="11.25">
      <c r="B329" s="241"/>
      <c r="C329" s="242"/>
      <c r="D329" s="207" t="s">
        <v>193</v>
      </c>
      <c r="E329" s="243" t="s">
        <v>1</v>
      </c>
      <c r="F329" s="244" t="s">
        <v>2077</v>
      </c>
      <c r="G329" s="242"/>
      <c r="H329" s="245">
        <v>10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193</v>
      </c>
      <c r="AU329" s="251" t="s">
        <v>84</v>
      </c>
      <c r="AV329" s="15" t="s">
        <v>191</v>
      </c>
      <c r="AW329" s="15" t="s">
        <v>31</v>
      </c>
      <c r="AX329" s="15" t="s">
        <v>82</v>
      </c>
      <c r="AY329" s="251" t="s">
        <v>184</v>
      </c>
    </row>
    <row r="330" spans="1:65" s="2" customFormat="1" ht="16.5" customHeight="1">
      <c r="A330" s="34"/>
      <c r="B330" s="35"/>
      <c r="C330" s="192" t="s">
        <v>864</v>
      </c>
      <c r="D330" s="192" t="s">
        <v>187</v>
      </c>
      <c r="E330" s="193" t="s">
        <v>2512</v>
      </c>
      <c r="F330" s="194" t="s">
        <v>2513</v>
      </c>
      <c r="G330" s="195" t="s">
        <v>239</v>
      </c>
      <c r="H330" s="196">
        <v>6</v>
      </c>
      <c r="I330" s="197"/>
      <c r="J330" s="198">
        <f>ROUND(I330*H330,2)</f>
        <v>0</v>
      </c>
      <c r="K330" s="194" t="s">
        <v>649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191</v>
      </c>
      <c r="AT330" s="203" t="s">
        <v>187</v>
      </c>
      <c r="AU330" s="203" t="s">
        <v>84</v>
      </c>
      <c r="AY330" s="17" t="s">
        <v>184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191</v>
      </c>
      <c r="BM330" s="203" t="s">
        <v>1332</v>
      </c>
    </row>
    <row r="331" spans="1:65" s="2" customFormat="1" ht="16.5" customHeight="1">
      <c r="A331" s="34"/>
      <c r="B331" s="35"/>
      <c r="C331" s="192" t="s">
        <v>869</v>
      </c>
      <c r="D331" s="192" t="s">
        <v>187</v>
      </c>
      <c r="E331" s="193" t="s">
        <v>2514</v>
      </c>
      <c r="F331" s="194" t="s">
        <v>2515</v>
      </c>
      <c r="G331" s="195" t="s">
        <v>239</v>
      </c>
      <c r="H331" s="196">
        <v>16</v>
      </c>
      <c r="I331" s="197"/>
      <c r="J331" s="198">
        <f>ROUND(I331*H331,2)</f>
        <v>0</v>
      </c>
      <c r="K331" s="194" t="s">
        <v>649</v>
      </c>
      <c r="L331" s="39"/>
      <c r="M331" s="199" t="s">
        <v>1</v>
      </c>
      <c r="N331" s="200" t="s">
        <v>40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191</v>
      </c>
      <c r="AT331" s="203" t="s">
        <v>187</v>
      </c>
      <c r="AU331" s="203" t="s">
        <v>84</v>
      </c>
      <c r="AY331" s="17" t="s">
        <v>184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191</v>
      </c>
      <c r="BM331" s="203" t="s">
        <v>1345</v>
      </c>
    </row>
    <row r="332" spans="1:65" s="2" customFormat="1" ht="33" customHeight="1">
      <c r="A332" s="34"/>
      <c r="B332" s="35"/>
      <c r="C332" s="192" t="s">
        <v>814</v>
      </c>
      <c r="D332" s="192" t="s">
        <v>187</v>
      </c>
      <c r="E332" s="193" t="s">
        <v>2516</v>
      </c>
      <c r="F332" s="194" t="s">
        <v>2517</v>
      </c>
      <c r="G332" s="195" t="s">
        <v>239</v>
      </c>
      <c r="H332" s="196">
        <v>2</v>
      </c>
      <c r="I332" s="197"/>
      <c r="J332" s="198">
        <f>ROUND(I332*H332,2)</f>
        <v>0</v>
      </c>
      <c r="K332" s="194" t="s">
        <v>649</v>
      </c>
      <c r="L332" s="39"/>
      <c r="M332" s="199" t="s">
        <v>1</v>
      </c>
      <c r="N332" s="200" t="s">
        <v>40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191</v>
      </c>
      <c r="AT332" s="203" t="s">
        <v>187</v>
      </c>
      <c r="AU332" s="203" t="s">
        <v>84</v>
      </c>
      <c r="AY332" s="17" t="s">
        <v>184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82</v>
      </c>
      <c r="BK332" s="204">
        <f>ROUND(I332*H332,2)</f>
        <v>0</v>
      </c>
      <c r="BL332" s="17" t="s">
        <v>191</v>
      </c>
      <c r="BM332" s="203" t="s">
        <v>1353</v>
      </c>
    </row>
    <row r="333" spans="1:65" s="13" customFormat="1" ht="11.25">
      <c r="B333" s="205"/>
      <c r="C333" s="206"/>
      <c r="D333" s="207" t="s">
        <v>193</v>
      </c>
      <c r="E333" s="208" t="s">
        <v>1</v>
      </c>
      <c r="F333" s="209" t="s">
        <v>2477</v>
      </c>
      <c r="G333" s="206"/>
      <c r="H333" s="208" t="s">
        <v>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193</v>
      </c>
      <c r="AU333" s="215" t="s">
        <v>84</v>
      </c>
      <c r="AV333" s="13" t="s">
        <v>82</v>
      </c>
      <c r="AW333" s="13" t="s">
        <v>31</v>
      </c>
      <c r="AX333" s="13" t="s">
        <v>75</v>
      </c>
      <c r="AY333" s="215" t="s">
        <v>184</v>
      </c>
    </row>
    <row r="334" spans="1:65" s="14" customFormat="1" ht="11.25">
      <c r="B334" s="216"/>
      <c r="C334" s="217"/>
      <c r="D334" s="207" t="s">
        <v>193</v>
      </c>
      <c r="E334" s="218" t="s">
        <v>1</v>
      </c>
      <c r="F334" s="219" t="s">
        <v>2234</v>
      </c>
      <c r="G334" s="217"/>
      <c r="H334" s="220">
        <v>2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193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184</v>
      </c>
    </row>
    <row r="335" spans="1:65" s="15" customFormat="1" ht="11.25">
      <c r="B335" s="241"/>
      <c r="C335" s="242"/>
      <c r="D335" s="207" t="s">
        <v>193</v>
      </c>
      <c r="E335" s="243" t="s">
        <v>1</v>
      </c>
      <c r="F335" s="244" t="s">
        <v>2077</v>
      </c>
      <c r="G335" s="242"/>
      <c r="H335" s="245">
        <v>2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193</v>
      </c>
      <c r="AU335" s="251" t="s">
        <v>84</v>
      </c>
      <c r="AV335" s="15" t="s">
        <v>191</v>
      </c>
      <c r="AW335" s="15" t="s">
        <v>31</v>
      </c>
      <c r="AX335" s="15" t="s">
        <v>82</v>
      </c>
      <c r="AY335" s="251" t="s">
        <v>184</v>
      </c>
    </row>
    <row r="336" spans="1:65" s="2" customFormat="1" ht="24">
      <c r="A336" s="34"/>
      <c r="B336" s="35"/>
      <c r="C336" s="192" t="s">
        <v>388</v>
      </c>
      <c r="D336" s="192" t="s">
        <v>187</v>
      </c>
      <c r="E336" s="193" t="s">
        <v>2518</v>
      </c>
      <c r="F336" s="194" t="s">
        <v>2519</v>
      </c>
      <c r="G336" s="195" t="s">
        <v>239</v>
      </c>
      <c r="H336" s="196">
        <v>4</v>
      </c>
      <c r="I336" s="197"/>
      <c r="J336" s="198">
        <f>ROUND(I336*H336,2)</f>
        <v>0</v>
      </c>
      <c r="K336" s="194" t="s">
        <v>649</v>
      </c>
      <c r="L336" s="39"/>
      <c r="M336" s="199" t="s">
        <v>1</v>
      </c>
      <c r="N336" s="200" t="s">
        <v>40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191</v>
      </c>
      <c r="AT336" s="203" t="s">
        <v>187</v>
      </c>
      <c r="AU336" s="203" t="s">
        <v>84</v>
      </c>
      <c r="AY336" s="17" t="s">
        <v>184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82</v>
      </c>
      <c r="BK336" s="204">
        <f>ROUND(I336*H336,2)</f>
        <v>0</v>
      </c>
      <c r="BL336" s="17" t="s">
        <v>191</v>
      </c>
      <c r="BM336" s="203" t="s">
        <v>1361</v>
      </c>
    </row>
    <row r="337" spans="1:65" s="13" customFormat="1" ht="11.25">
      <c r="B337" s="205"/>
      <c r="C337" s="206"/>
      <c r="D337" s="207" t="s">
        <v>193</v>
      </c>
      <c r="E337" s="208" t="s">
        <v>1</v>
      </c>
      <c r="F337" s="209" t="s">
        <v>2520</v>
      </c>
      <c r="G337" s="206"/>
      <c r="H337" s="208" t="s">
        <v>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193</v>
      </c>
      <c r="AU337" s="215" t="s">
        <v>84</v>
      </c>
      <c r="AV337" s="13" t="s">
        <v>82</v>
      </c>
      <c r="AW337" s="13" t="s">
        <v>31</v>
      </c>
      <c r="AX337" s="13" t="s">
        <v>75</v>
      </c>
      <c r="AY337" s="215" t="s">
        <v>184</v>
      </c>
    </row>
    <row r="338" spans="1:65" s="14" customFormat="1" ht="11.25">
      <c r="B338" s="216"/>
      <c r="C338" s="217"/>
      <c r="D338" s="207" t="s">
        <v>193</v>
      </c>
      <c r="E338" s="218" t="s">
        <v>1</v>
      </c>
      <c r="F338" s="219" t="s">
        <v>2272</v>
      </c>
      <c r="G338" s="217"/>
      <c r="H338" s="220">
        <v>4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193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184</v>
      </c>
    </row>
    <row r="339" spans="1:65" s="15" customFormat="1" ht="11.25">
      <c r="B339" s="241"/>
      <c r="C339" s="242"/>
      <c r="D339" s="207" t="s">
        <v>193</v>
      </c>
      <c r="E339" s="243" t="s">
        <v>1</v>
      </c>
      <c r="F339" s="244" t="s">
        <v>2077</v>
      </c>
      <c r="G339" s="242"/>
      <c r="H339" s="245">
        <v>4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193</v>
      </c>
      <c r="AU339" s="251" t="s">
        <v>84</v>
      </c>
      <c r="AV339" s="15" t="s">
        <v>191</v>
      </c>
      <c r="AW339" s="15" t="s">
        <v>31</v>
      </c>
      <c r="AX339" s="15" t="s">
        <v>82</v>
      </c>
      <c r="AY339" s="251" t="s">
        <v>184</v>
      </c>
    </row>
    <row r="340" spans="1:65" s="2" customFormat="1" ht="24">
      <c r="A340" s="34"/>
      <c r="B340" s="35"/>
      <c r="C340" s="192" t="s">
        <v>881</v>
      </c>
      <c r="D340" s="192" t="s">
        <v>187</v>
      </c>
      <c r="E340" s="193" t="s">
        <v>2521</v>
      </c>
      <c r="F340" s="194" t="s">
        <v>2522</v>
      </c>
      <c r="G340" s="195" t="s">
        <v>239</v>
      </c>
      <c r="H340" s="196">
        <v>4</v>
      </c>
      <c r="I340" s="197"/>
      <c r="J340" s="198">
        <f>ROUND(I340*H340,2)</f>
        <v>0</v>
      </c>
      <c r="K340" s="194" t="s">
        <v>649</v>
      </c>
      <c r="L340" s="39"/>
      <c r="M340" s="199" t="s">
        <v>1</v>
      </c>
      <c r="N340" s="200" t="s">
        <v>40</v>
      </c>
      <c r="O340" s="71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191</v>
      </c>
      <c r="AT340" s="203" t="s">
        <v>187</v>
      </c>
      <c r="AU340" s="203" t="s">
        <v>84</v>
      </c>
      <c r="AY340" s="17" t="s">
        <v>184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82</v>
      </c>
      <c r="BK340" s="204">
        <f>ROUND(I340*H340,2)</f>
        <v>0</v>
      </c>
      <c r="BL340" s="17" t="s">
        <v>191</v>
      </c>
      <c r="BM340" s="203" t="s">
        <v>1369</v>
      </c>
    </row>
    <row r="341" spans="1:65" s="13" customFormat="1" ht="11.25">
      <c r="B341" s="205"/>
      <c r="C341" s="206"/>
      <c r="D341" s="207" t="s">
        <v>193</v>
      </c>
      <c r="E341" s="208" t="s">
        <v>1</v>
      </c>
      <c r="F341" s="209" t="s">
        <v>2520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193</v>
      </c>
      <c r="AU341" s="215" t="s">
        <v>84</v>
      </c>
      <c r="AV341" s="13" t="s">
        <v>82</v>
      </c>
      <c r="AW341" s="13" t="s">
        <v>31</v>
      </c>
      <c r="AX341" s="13" t="s">
        <v>75</v>
      </c>
      <c r="AY341" s="215" t="s">
        <v>184</v>
      </c>
    </row>
    <row r="342" spans="1:65" s="14" customFormat="1" ht="11.25">
      <c r="B342" s="216"/>
      <c r="C342" s="217"/>
      <c r="D342" s="207" t="s">
        <v>193</v>
      </c>
      <c r="E342" s="218" t="s">
        <v>1</v>
      </c>
      <c r="F342" s="219" t="s">
        <v>2272</v>
      </c>
      <c r="G342" s="217"/>
      <c r="H342" s="220">
        <v>4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193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184</v>
      </c>
    </row>
    <row r="343" spans="1:65" s="15" customFormat="1" ht="11.25">
      <c r="B343" s="241"/>
      <c r="C343" s="242"/>
      <c r="D343" s="207" t="s">
        <v>193</v>
      </c>
      <c r="E343" s="243" t="s">
        <v>1</v>
      </c>
      <c r="F343" s="244" t="s">
        <v>2077</v>
      </c>
      <c r="G343" s="242"/>
      <c r="H343" s="245">
        <v>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193</v>
      </c>
      <c r="AU343" s="251" t="s">
        <v>84</v>
      </c>
      <c r="AV343" s="15" t="s">
        <v>191</v>
      </c>
      <c r="AW343" s="15" t="s">
        <v>31</v>
      </c>
      <c r="AX343" s="15" t="s">
        <v>82</v>
      </c>
      <c r="AY343" s="251" t="s">
        <v>184</v>
      </c>
    </row>
    <row r="344" spans="1:65" s="2" customFormat="1" ht="36">
      <c r="A344" s="34"/>
      <c r="B344" s="35"/>
      <c r="C344" s="192" t="s">
        <v>638</v>
      </c>
      <c r="D344" s="192" t="s">
        <v>187</v>
      </c>
      <c r="E344" s="193" t="s">
        <v>2523</v>
      </c>
      <c r="F344" s="194" t="s">
        <v>2476</v>
      </c>
      <c r="G344" s="195" t="s">
        <v>239</v>
      </c>
      <c r="H344" s="196">
        <v>10</v>
      </c>
      <c r="I344" s="197"/>
      <c r="J344" s="198">
        <f>ROUND(I344*H344,2)</f>
        <v>0</v>
      </c>
      <c r="K344" s="194" t="s">
        <v>649</v>
      </c>
      <c r="L344" s="39"/>
      <c r="M344" s="199" t="s">
        <v>1</v>
      </c>
      <c r="N344" s="200" t="s">
        <v>40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191</v>
      </c>
      <c r="AT344" s="203" t="s">
        <v>187</v>
      </c>
      <c r="AU344" s="203" t="s">
        <v>84</v>
      </c>
      <c r="AY344" s="17" t="s">
        <v>184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82</v>
      </c>
      <c r="BK344" s="204">
        <f>ROUND(I344*H344,2)</f>
        <v>0</v>
      </c>
      <c r="BL344" s="17" t="s">
        <v>191</v>
      </c>
      <c r="BM344" s="203" t="s">
        <v>1380</v>
      </c>
    </row>
    <row r="345" spans="1:65" s="13" customFormat="1" ht="11.25">
      <c r="B345" s="205"/>
      <c r="C345" s="206"/>
      <c r="D345" s="207" t="s">
        <v>193</v>
      </c>
      <c r="E345" s="208" t="s">
        <v>1</v>
      </c>
      <c r="F345" s="209" t="s">
        <v>2477</v>
      </c>
      <c r="G345" s="206"/>
      <c r="H345" s="208" t="s">
        <v>1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193</v>
      </c>
      <c r="AU345" s="215" t="s">
        <v>84</v>
      </c>
      <c r="AV345" s="13" t="s">
        <v>82</v>
      </c>
      <c r="AW345" s="13" t="s">
        <v>31</v>
      </c>
      <c r="AX345" s="13" t="s">
        <v>75</v>
      </c>
      <c r="AY345" s="215" t="s">
        <v>184</v>
      </c>
    </row>
    <row r="346" spans="1:65" s="14" customFormat="1" ht="11.25">
      <c r="B346" s="216"/>
      <c r="C346" s="217"/>
      <c r="D346" s="207" t="s">
        <v>193</v>
      </c>
      <c r="E346" s="218" t="s">
        <v>1</v>
      </c>
      <c r="F346" s="219" t="s">
        <v>2390</v>
      </c>
      <c r="G346" s="217"/>
      <c r="H346" s="220">
        <v>10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193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184</v>
      </c>
    </row>
    <row r="347" spans="1:65" s="15" customFormat="1" ht="11.25">
      <c r="B347" s="241"/>
      <c r="C347" s="242"/>
      <c r="D347" s="207" t="s">
        <v>193</v>
      </c>
      <c r="E347" s="243" t="s">
        <v>1</v>
      </c>
      <c r="F347" s="244" t="s">
        <v>2077</v>
      </c>
      <c r="G347" s="242"/>
      <c r="H347" s="245">
        <v>10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193</v>
      </c>
      <c r="AU347" s="251" t="s">
        <v>84</v>
      </c>
      <c r="AV347" s="15" t="s">
        <v>191</v>
      </c>
      <c r="AW347" s="15" t="s">
        <v>31</v>
      </c>
      <c r="AX347" s="15" t="s">
        <v>82</v>
      </c>
      <c r="AY347" s="251" t="s">
        <v>184</v>
      </c>
    </row>
    <row r="348" spans="1:65" s="2" customFormat="1" ht="36">
      <c r="A348" s="34"/>
      <c r="B348" s="35"/>
      <c r="C348" s="192" t="s">
        <v>888</v>
      </c>
      <c r="D348" s="192" t="s">
        <v>187</v>
      </c>
      <c r="E348" s="193" t="s">
        <v>2524</v>
      </c>
      <c r="F348" s="194" t="s">
        <v>2486</v>
      </c>
      <c r="G348" s="195" t="s">
        <v>239</v>
      </c>
      <c r="H348" s="196">
        <v>6</v>
      </c>
      <c r="I348" s="197"/>
      <c r="J348" s="198">
        <f>ROUND(I348*H348,2)</f>
        <v>0</v>
      </c>
      <c r="K348" s="194" t="s">
        <v>649</v>
      </c>
      <c r="L348" s="39"/>
      <c r="M348" s="199" t="s">
        <v>1</v>
      </c>
      <c r="N348" s="200" t="s">
        <v>40</v>
      </c>
      <c r="O348" s="71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191</v>
      </c>
      <c r="AT348" s="203" t="s">
        <v>187</v>
      </c>
      <c r="AU348" s="203" t="s">
        <v>84</v>
      </c>
      <c r="AY348" s="17" t="s">
        <v>184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82</v>
      </c>
      <c r="BK348" s="204">
        <f>ROUND(I348*H348,2)</f>
        <v>0</v>
      </c>
      <c r="BL348" s="17" t="s">
        <v>191</v>
      </c>
      <c r="BM348" s="203" t="s">
        <v>1392</v>
      </c>
    </row>
    <row r="349" spans="1:65" s="13" customFormat="1" ht="11.25">
      <c r="B349" s="205"/>
      <c r="C349" s="206"/>
      <c r="D349" s="207" t="s">
        <v>193</v>
      </c>
      <c r="E349" s="208" t="s">
        <v>1</v>
      </c>
      <c r="F349" s="209" t="s">
        <v>2477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193</v>
      </c>
      <c r="AU349" s="215" t="s">
        <v>84</v>
      </c>
      <c r="AV349" s="13" t="s">
        <v>82</v>
      </c>
      <c r="AW349" s="13" t="s">
        <v>31</v>
      </c>
      <c r="AX349" s="13" t="s">
        <v>75</v>
      </c>
      <c r="AY349" s="215" t="s">
        <v>184</v>
      </c>
    </row>
    <row r="350" spans="1:65" s="14" customFormat="1" ht="11.25">
      <c r="B350" s="216"/>
      <c r="C350" s="217"/>
      <c r="D350" s="207" t="s">
        <v>193</v>
      </c>
      <c r="E350" s="218" t="s">
        <v>1</v>
      </c>
      <c r="F350" s="219" t="s">
        <v>2204</v>
      </c>
      <c r="G350" s="217"/>
      <c r="H350" s="220">
        <v>6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84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5" customFormat="1" ht="11.25">
      <c r="B351" s="241"/>
      <c r="C351" s="242"/>
      <c r="D351" s="207" t="s">
        <v>193</v>
      </c>
      <c r="E351" s="243" t="s">
        <v>1</v>
      </c>
      <c r="F351" s="244" t="s">
        <v>2077</v>
      </c>
      <c r="G351" s="242"/>
      <c r="H351" s="245">
        <v>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193</v>
      </c>
      <c r="AU351" s="251" t="s">
        <v>84</v>
      </c>
      <c r="AV351" s="15" t="s">
        <v>191</v>
      </c>
      <c r="AW351" s="15" t="s">
        <v>31</v>
      </c>
      <c r="AX351" s="15" t="s">
        <v>82</v>
      </c>
      <c r="AY351" s="251" t="s">
        <v>184</v>
      </c>
    </row>
    <row r="352" spans="1:65" s="2" customFormat="1" ht="24">
      <c r="A352" s="34"/>
      <c r="B352" s="35"/>
      <c r="C352" s="192" t="s">
        <v>868</v>
      </c>
      <c r="D352" s="192" t="s">
        <v>187</v>
      </c>
      <c r="E352" s="193" t="s">
        <v>2525</v>
      </c>
      <c r="F352" s="194" t="s">
        <v>2526</v>
      </c>
      <c r="G352" s="195" t="s">
        <v>2527</v>
      </c>
      <c r="H352" s="196">
        <v>8</v>
      </c>
      <c r="I352" s="197"/>
      <c r="J352" s="198">
        <f>ROUND(I352*H352,2)</f>
        <v>0</v>
      </c>
      <c r="K352" s="194" t="s">
        <v>649</v>
      </c>
      <c r="L352" s="39"/>
      <c r="M352" s="199" t="s">
        <v>1</v>
      </c>
      <c r="N352" s="200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191</v>
      </c>
      <c r="AT352" s="203" t="s">
        <v>187</v>
      </c>
      <c r="AU352" s="203" t="s">
        <v>84</v>
      </c>
      <c r="AY352" s="17" t="s">
        <v>184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191</v>
      </c>
      <c r="BM352" s="203" t="s">
        <v>1404</v>
      </c>
    </row>
    <row r="353" spans="1:65" s="13" customFormat="1" ht="11.25">
      <c r="B353" s="205"/>
      <c r="C353" s="206"/>
      <c r="D353" s="207" t="s">
        <v>193</v>
      </c>
      <c r="E353" s="208" t="s">
        <v>1</v>
      </c>
      <c r="F353" s="209" t="s">
        <v>2528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193</v>
      </c>
      <c r="AU353" s="215" t="s">
        <v>84</v>
      </c>
      <c r="AV353" s="13" t="s">
        <v>82</v>
      </c>
      <c r="AW353" s="13" t="s">
        <v>31</v>
      </c>
      <c r="AX353" s="13" t="s">
        <v>75</v>
      </c>
      <c r="AY353" s="215" t="s">
        <v>184</v>
      </c>
    </row>
    <row r="354" spans="1:65" s="14" customFormat="1" ht="11.25">
      <c r="B354" s="216"/>
      <c r="C354" s="217"/>
      <c r="D354" s="207" t="s">
        <v>193</v>
      </c>
      <c r="E354" s="218" t="s">
        <v>1</v>
      </c>
      <c r="F354" s="219" t="s">
        <v>2258</v>
      </c>
      <c r="G354" s="217"/>
      <c r="H354" s="220">
        <v>8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193</v>
      </c>
      <c r="AU354" s="226" t="s">
        <v>84</v>
      </c>
      <c r="AV354" s="14" t="s">
        <v>84</v>
      </c>
      <c r="AW354" s="14" t="s">
        <v>31</v>
      </c>
      <c r="AX354" s="14" t="s">
        <v>75</v>
      </c>
      <c r="AY354" s="226" t="s">
        <v>184</v>
      </c>
    </row>
    <row r="355" spans="1:65" s="15" customFormat="1" ht="11.25">
      <c r="B355" s="241"/>
      <c r="C355" s="242"/>
      <c r="D355" s="207" t="s">
        <v>193</v>
      </c>
      <c r="E355" s="243" t="s">
        <v>1</v>
      </c>
      <c r="F355" s="244" t="s">
        <v>2077</v>
      </c>
      <c r="G355" s="242"/>
      <c r="H355" s="245">
        <v>8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193</v>
      </c>
      <c r="AU355" s="251" t="s">
        <v>84</v>
      </c>
      <c r="AV355" s="15" t="s">
        <v>191</v>
      </c>
      <c r="AW355" s="15" t="s">
        <v>31</v>
      </c>
      <c r="AX355" s="15" t="s">
        <v>82</v>
      </c>
      <c r="AY355" s="251" t="s">
        <v>184</v>
      </c>
    </row>
    <row r="356" spans="1:65" s="2" customFormat="1" ht="16.5" customHeight="1">
      <c r="A356" s="34"/>
      <c r="B356" s="35"/>
      <c r="C356" s="192" t="s">
        <v>895</v>
      </c>
      <c r="D356" s="192" t="s">
        <v>187</v>
      </c>
      <c r="E356" s="193" t="s">
        <v>2529</v>
      </c>
      <c r="F356" s="194" t="s">
        <v>2530</v>
      </c>
      <c r="G356" s="195" t="s">
        <v>1446</v>
      </c>
      <c r="H356" s="196">
        <v>1</v>
      </c>
      <c r="I356" s="197"/>
      <c r="J356" s="198">
        <f>ROUND(I356*H356,2)</f>
        <v>0</v>
      </c>
      <c r="K356" s="194" t="s">
        <v>649</v>
      </c>
      <c r="L356" s="39"/>
      <c r="M356" s="199" t="s">
        <v>1</v>
      </c>
      <c r="N356" s="200" t="s">
        <v>40</v>
      </c>
      <c r="O356" s="71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191</v>
      </c>
      <c r="AT356" s="203" t="s">
        <v>187</v>
      </c>
      <c r="AU356" s="203" t="s">
        <v>84</v>
      </c>
      <c r="AY356" s="17" t="s">
        <v>184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82</v>
      </c>
      <c r="BK356" s="204">
        <f>ROUND(I356*H356,2)</f>
        <v>0</v>
      </c>
      <c r="BL356" s="17" t="s">
        <v>191</v>
      </c>
      <c r="BM356" s="203" t="s">
        <v>1414</v>
      </c>
    </row>
    <row r="357" spans="1:65" s="2" customFormat="1" ht="16.5" customHeight="1">
      <c r="A357" s="34"/>
      <c r="B357" s="35"/>
      <c r="C357" s="192" t="s">
        <v>899</v>
      </c>
      <c r="D357" s="192" t="s">
        <v>187</v>
      </c>
      <c r="E357" s="193" t="s">
        <v>2531</v>
      </c>
      <c r="F357" s="194" t="s">
        <v>2532</v>
      </c>
      <c r="G357" s="195" t="s">
        <v>936</v>
      </c>
      <c r="H357" s="196">
        <v>0.69699999999999995</v>
      </c>
      <c r="I357" s="197"/>
      <c r="J357" s="198">
        <f>ROUND(I357*H357,2)</f>
        <v>0</v>
      </c>
      <c r="K357" s="194" t="s">
        <v>649</v>
      </c>
      <c r="L357" s="39"/>
      <c r="M357" s="199" t="s">
        <v>1</v>
      </c>
      <c r="N357" s="200" t="s">
        <v>40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191</v>
      </c>
      <c r="AT357" s="203" t="s">
        <v>187</v>
      </c>
      <c r="AU357" s="203" t="s">
        <v>84</v>
      </c>
      <c r="AY357" s="17" t="s">
        <v>184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82</v>
      </c>
      <c r="BK357" s="204">
        <f>ROUND(I357*H357,2)</f>
        <v>0</v>
      </c>
      <c r="BL357" s="17" t="s">
        <v>191</v>
      </c>
      <c r="BM357" s="203" t="s">
        <v>1422</v>
      </c>
    </row>
    <row r="358" spans="1:65" s="12" customFormat="1" ht="25.9" customHeight="1">
      <c r="B358" s="176"/>
      <c r="C358" s="177"/>
      <c r="D358" s="178" t="s">
        <v>74</v>
      </c>
      <c r="E358" s="179" t="s">
        <v>1384</v>
      </c>
      <c r="F358" s="179" t="s">
        <v>1385</v>
      </c>
      <c r="G358" s="177"/>
      <c r="H358" s="177"/>
      <c r="I358" s="180"/>
      <c r="J358" s="181">
        <f>BK358</f>
        <v>0</v>
      </c>
      <c r="K358" s="177"/>
      <c r="L358" s="182"/>
      <c r="M358" s="183"/>
      <c r="N358" s="184"/>
      <c r="O358" s="184"/>
      <c r="P358" s="185">
        <f>SUM(P359:P362)</f>
        <v>0</v>
      </c>
      <c r="Q358" s="184"/>
      <c r="R358" s="185">
        <f>SUM(R359:R362)</f>
        <v>0</v>
      </c>
      <c r="S358" s="184"/>
      <c r="T358" s="186">
        <f>SUM(T359:T362)</f>
        <v>0</v>
      </c>
      <c r="AR358" s="187" t="s">
        <v>84</v>
      </c>
      <c r="AT358" s="188" t="s">
        <v>74</v>
      </c>
      <c r="AU358" s="188" t="s">
        <v>75</v>
      </c>
      <c r="AY358" s="187" t="s">
        <v>184</v>
      </c>
      <c r="BK358" s="189">
        <f>SUM(BK359:BK362)</f>
        <v>0</v>
      </c>
    </row>
    <row r="359" spans="1:65" s="2" customFormat="1" ht="44.25" customHeight="1">
      <c r="A359" s="34"/>
      <c r="B359" s="35"/>
      <c r="C359" s="192" t="s">
        <v>903</v>
      </c>
      <c r="D359" s="192" t="s">
        <v>187</v>
      </c>
      <c r="E359" s="193" t="s">
        <v>2377</v>
      </c>
      <c r="F359" s="194" t="s">
        <v>2533</v>
      </c>
      <c r="G359" s="195" t="s">
        <v>1015</v>
      </c>
      <c r="H359" s="196">
        <v>35</v>
      </c>
      <c r="I359" s="197"/>
      <c r="J359" s="198">
        <f>ROUND(I359*H359,2)</f>
        <v>0</v>
      </c>
      <c r="K359" s="194" t="s">
        <v>649</v>
      </c>
      <c r="L359" s="39"/>
      <c r="M359" s="199" t="s">
        <v>1</v>
      </c>
      <c r="N359" s="200" t="s">
        <v>40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382</v>
      </c>
      <c r="AT359" s="203" t="s">
        <v>187</v>
      </c>
      <c r="AU359" s="203" t="s">
        <v>82</v>
      </c>
      <c r="AY359" s="17" t="s">
        <v>184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82</v>
      </c>
      <c r="BK359" s="204">
        <f>ROUND(I359*H359,2)</f>
        <v>0</v>
      </c>
      <c r="BL359" s="17" t="s">
        <v>382</v>
      </c>
      <c r="BM359" s="203" t="s">
        <v>1433</v>
      </c>
    </row>
    <row r="360" spans="1:65" s="2" customFormat="1" ht="44.25" customHeight="1">
      <c r="A360" s="34"/>
      <c r="B360" s="35"/>
      <c r="C360" s="192" t="s">
        <v>907</v>
      </c>
      <c r="D360" s="192" t="s">
        <v>187</v>
      </c>
      <c r="E360" s="193" t="s">
        <v>2379</v>
      </c>
      <c r="F360" s="194" t="s">
        <v>2534</v>
      </c>
      <c r="G360" s="195" t="s">
        <v>1015</v>
      </c>
      <c r="H360" s="196">
        <v>30</v>
      </c>
      <c r="I360" s="197"/>
      <c r="J360" s="198">
        <f>ROUND(I360*H360,2)</f>
        <v>0</v>
      </c>
      <c r="K360" s="194" t="s">
        <v>649</v>
      </c>
      <c r="L360" s="39"/>
      <c r="M360" s="199" t="s">
        <v>1</v>
      </c>
      <c r="N360" s="200" t="s">
        <v>40</v>
      </c>
      <c r="O360" s="71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382</v>
      </c>
      <c r="AT360" s="203" t="s">
        <v>187</v>
      </c>
      <c r="AU360" s="203" t="s">
        <v>82</v>
      </c>
      <c r="AY360" s="17" t="s">
        <v>184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82</v>
      </c>
      <c r="BK360" s="204">
        <f>ROUND(I360*H360,2)</f>
        <v>0</v>
      </c>
      <c r="BL360" s="17" t="s">
        <v>382</v>
      </c>
      <c r="BM360" s="203" t="s">
        <v>1450</v>
      </c>
    </row>
    <row r="361" spans="1:65" s="2" customFormat="1" ht="16.5" customHeight="1">
      <c r="A361" s="34"/>
      <c r="B361" s="35"/>
      <c r="C361" s="192" t="s">
        <v>823</v>
      </c>
      <c r="D361" s="192" t="s">
        <v>187</v>
      </c>
      <c r="E361" s="193" t="s">
        <v>2381</v>
      </c>
      <c r="F361" s="194" t="s">
        <v>2535</v>
      </c>
      <c r="G361" s="195" t="s">
        <v>1015</v>
      </c>
      <c r="H361" s="196">
        <v>100</v>
      </c>
      <c r="I361" s="197"/>
      <c r="J361" s="198">
        <f>ROUND(I361*H361,2)</f>
        <v>0</v>
      </c>
      <c r="K361" s="194" t="s">
        <v>649</v>
      </c>
      <c r="L361" s="39"/>
      <c r="M361" s="199" t="s">
        <v>1</v>
      </c>
      <c r="N361" s="200" t="s">
        <v>40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382</v>
      </c>
      <c r="AT361" s="203" t="s">
        <v>187</v>
      </c>
      <c r="AU361" s="203" t="s">
        <v>82</v>
      </c>
      <c r="AY361" s="17" t="s">
        <v>184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82</v>
      </c>
      <c r="BK361" s="204">
        <f>ROUND(I361*H361,2)</f>
        <v>0</v>
      </c>
      <c r="BL361" s="17" t="s">
        <v>382</v>
      </c>
      <c r="BM361" s="203" t="s">
        <v>1458</v>
      </c>
    </row>
    <row r="362" spans="1:65" s="2" customFormat="1" ht="21.75" customHeight="1">
      <c r="A362" s="34"/>
      <c r="B362" s="35"/>
      <c r="C362" s="192" t="s">
        <v>915</v>
      </c>
      <c r="D362" s="192" t="s">
        <v>187</v>
      </c>
      <c r="E362" s="193" t="s">
        <v>2536</v>
      </c>
      <c r="F362" s="194" t="s">
        <v>2537</v>
      </c>
      <c r="G362" s="195" t="s">
        <v>936</v>
      </c>
      <c r="H362" s="196">
        <v>0.16500000000000001</v>
      </c>
      <c r="I362" s="197"/>
      <c r="J362" s="198">
        <f>ROUND(I362*H362,2)</f>
        <v>0</v>
      </c>
      <c r="K362" s="194" t="s">
        <v>649</v>
      </c>
      <c r="L362" s="39"/>
      <c r="M362" s="199" t="s">
        <v>1</v>
      </c>
      <c r="N362" s="200" t="s">
        <v>40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382</v>
      </c>
      <c r="AT362" s="203" t="s">
        <v>187</v>
      </c>
      <c r="AU362" s="203" t="s">
        <v>82</v>
      </c>
      <c r="AY362" s="17" t="s">
        <v>184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82</v>
      </c>
      <c r="BK362" s="204">
        <f>ROUND(I362*H362,2)</f>
        <v>0</v>
      </c>
      <c r="BL362" s="17" t="s">
        <v>382</v>
      </c>
      <c r="BM362" s="203" t="s">
        <v>1466</v>
      </c>
    </row>
    <row r="363" spans="1:65" s="12" customFormat="1" ht="25.9" customHeight="1">
      <c r="B363" s="176"/>
      <c r="C363" s="177"/>
      <c r="D363" s="178" t="s">
        <v>74</v>
      </c>
      <c r="E363" s="179" t="s">
        <v>1950</v>
      </c>
      <c r="F363" s="179" t="s">
        <v>2387</v>
      </c>
      <c r="G363" s="177"/>
      <c r="H363" s="177"/>
      <c r="I363" s="180"/>
      <c r="J363" s="181">
        <f>BK363</f>
        <v>0</v>
      </c>
      <c r="K363" s="177"/>
      <c r="L363" s="182"/>
      <c r="M363" s="183"/>
      <c r="N363" s="184"/>
      <c r="O363" s="184"/>
      <c r="P363" s="185">
        <f>SUM(P364:P371)</f>
        <v>0</v>
      </c>
      <c r="Q363" s="184"/>
      <c r="R363" s="185">
        <f>SUM(R364:R371)</f>
        <v>0</v>
      </c>
      <c r="S363" s="184"/>
      <c r="T363" s="186">
        <f>SUM(T364:T371)</f>
        <v>0</v>
      </c>
      <c r="AR363" s="187" t="s">
        <v>84</v>
      </c>
      <c r="AT363" s="188" t="s">
        <v>74</v>
      </c>
      <c r="AU363" s="188" t="s">
        <v>75</v>
      </c>
      <c r="AY363" s="187" t="s">
        <v>184</v>
      </c>
      <c r="BK363" s="189">
        <f>SUM(BK364:BK371)</f>
        <v>0</v>
      </c>
    </row>
    <row r="364" spans="1:65" s="2" customFormat="1" ht="21.75" customHeight="1">
      <c r="A364" s="34"/>
      <c r="B364" s="35"/>
      <c r="C364" s="192" t="s">
        <v>921</v>
      </c>
      <c r="D364" s="192" t="s">
        <v>187</v>
      </c>
      <c r="E364" s="193" t="s">
        <v>2388</v>
      </c>
      <c r="F364" s="194" t="s">
        <v>2389</v>
      </c>
      <c r="G364" s="195" t="s">
        <v>122</v>
      </c>
      <c r="H364" s="196">
        <v>10</v>
      </c>
      <c r="I364" s="197"/>
      <c r="J364" s="198">
        <f>ROUND(I364*H364,2)</f>
        <v>0</v>
      </c>
      <c r="K364" s="194" t="s">
        <v>649</v>
      </c>
      <c r="L364" s="39"/>
      <c r="M364" s="199" t="s">
        <v>1</v>
      </c>
      <c r="N364" s="200" t="s">
        <v>40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382</v>
      </c>
      <c r="AT364" s="203" t="s">
        <v>187</v>
      </c>
      <c r="AU364" s="203" t="s">
        <v>82</v>
      </c>
      <c r="AY364" s="17" t="s">
        <v>184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82</v>
      </c>
      <c r="BK364" s="204">
        <f>ROUND(I364*H364,2)</f>
        <v>0</v>
      </c>
      <c r="BL364" s="17" t="s">
        <v>382</v>
      </c>
      <c r="BM364" s="203" t="s">
        <v>1474</v>
      </c>
    </row>
    <row r="365" spans="1:65" s="13" customFormat="1" ht="11.25">
      <c r="B365" s="205"/>
      <c r="C365" s="206"/>
      <c r="D365" s="207" t="s">
        <v>193</v>
      </c>
      <c r="E365" s="208" t="s">
        <v>1</v>
      </c>
      <c r="F365" s="209" t="s">
        <v>2429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193</v>
      </c>
      <c r="AU365" s="215" t="s">
        <v>82</v>
      </c>
      <c r="AV365" s="13" t="s">
        <v>82</v>
      </c>
      <c r="AW365" s="13" t="s">
        <v>31</v>
      </c>
      <c r="AX365" s="13" t="s">
        <v>75</v>
      </c>
      <c r="AY365" s="215" t="s">
        <v>184</v>
      </c>
    </row>
    <row r="366" spans="1:65" s="14" customFormat="1" ht="11.25">
      <c r="B366" s="216"/>
      <c r="C366" s="217"/>
      <c r="D366" s="207" t="s">
        <v>193</v>
      </c>
      <c r="E366" s="218" t="s">
        <v>1</v>
      </c>
      <c r="F366" s="219" t="s">
        <v>2390</v>
      </c>
      <c r="G366" s="217"/>
      <c r="H366" s="220">
        <v>10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82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1:65" s="15" customFormat="1" ht="11.25">
      <c r="B367" s="241"/>
      <c r="C367" s="242"/>
      <c r="D367" s="207" t="s">
        <v>193</v>
      </c>
      <c r="E367" s="243" t="s">
        <v>1</v>
      </c>
      <c r="F367" s="244" t="s">
        <v>2077</v>
      </c>
      <c r="G367" s="242"/>
      <c r="H367" s="245">
        <v>10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193</v>
      </c>
      <c r="AU367" s="251" t="s">
        <v>82</v>
      </c>
      <c r="AV367" s="15" t="s">
        <v>191</v>
      </c>
      <c r="AW367" s="15" t="s">
        <v>31</v>
      </c>
      <c r="AX367" s="15" t="s">
        <v>82</v>
      </c>
      <c r="AY367" s="251" t="s">
        <v>184</v>
      </c>
    </row>
    <row r="368" spans="1:65" s="2" customFormat="1" ht="21.75" customHeight="1">
      <c r="A368" s="34"/>
      <c r="B368" s="35"/>
      <c r="C368" s="192" t="s">
        <v>926</v>
      </c>
      <c r="D368" s="192" t="s">
        <v>187</v>
      </c>
      <c r="E368" s="193" t="s">
        <v>2391</v>
      </c>
      <c r="F368" s="194" t="s">
        <v>2392</v>
      </c>
      <c r="G368" s="195" t="s">
        <v>327</v>
      </c>
      <c r="H368" s="196">
        <v>440.4</v>
      </c>
      <c r="I368" s="197"/>
      <c r="J368" s="198">
        <f>ROUND(I368*H368,2)</f>
        <v>0</v>
      </c>
      <c r="K368" s="194" t="s">
        <v>649</v>
      </c>
      <c r="L368" s="39"/>
      <c r="M368" s="199" t="s">
        <v>1</v>
      </c>
      <c r="N368" s="200" t="s">
        <v>40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382</v>
      </c>
      <c r="AT368" s="203" t="s">
        <v>187</v>
      </c>
      <c r="AU368" s="203" t="s">
        <v>82</v>
      </c>
      <c r="AY368" s="17" t="s">
        <v>184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82</v>
      </c>
      <c r="BK368" s="204">
        <f>ROUND(I368*H368,2)</f>
        <v>0</v>
      </c>
      <c r="BL368" s="17" t="s">
        <v>382</v>
      </c>
      <c r="BM368" s="203" t="s">
        <v>1482</v>
      </c>
    </row>
    <row r="369" spans="1:65" s="13" customFormat="1" ht="11.25">
      <c r="B369" s="205"/>
      <c r="C369" s="206"/>
      <c r="D369" s="207" t="s">
        <v>193</v>
      </c>
      <c r="E369" s="208" t="s">
        <v>1</v>
      </c>
      <c r="F369" s="209" t="s">
        <v>2429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193</v>
      </c>
      <c r="AU369" s="215" t="s">
        <v>82</v>
      </c>
      <c r="AV369" s="13" t="s">
        <v>82</v>
      </c>
      <c r="AW369" s="13" t="s">
        <v>31</v>
      </c>
      <c r="AX369" s="13" t="s">
        <v>75</v>
      </c>
      <c r="AY369" s="215" t="s">
        <v>184</v>
      </c>
    </row>
    <row r="370" spans="1:65" s="14" customFormat="1" ht="11.25">
      <c r="B370" s="216"/>
      <c r="C370" s="217"/>
      <c r="D370" s="207" t="s">
        <v>193</v>
      </c>
      <c r="E370" s="218" t="s">
        <v>1</v>
      </c>
      <c r="F370" s="219" t="s">
        <v>2462</v>
      </c>
      <c r="G370" s="217"/>
      <c r="H370" s="220">
        <v>440.4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193</v>
      </c>
      <c r="AU370" s="226" t="s">
        <v>82</v>
      </c>
      <c r="AV370" s="14" t="s">
        <v>84</v>
      </c>
      <c r="AW370" s="14" t="s">
        <v>31</v>
      </c>
      <c r="AX370" s="14" t="s">
        <v>75</v>
      </c>
      <c r="AY370" s="226" t="s">
        <v>184</v>
      </c>
    </row>
    <row r="371" spans="1:65" s="15" customFormat="1" ht="11.25">
      <c r="B371" s="241"/>
      <c r="C371" s="242"/>
      <c r="D371" s="207" t="s">
        <v>193</v>
      </c>
      <c r="E371" s="243" t="s">
        <v>1</v>
      </c>
      <c r="F371" s="244" t="s">
        <v>2077</v>
      </c>
      <c r="G371" s="242"/>
      <c r="H371" s="245">
        <v>440.4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AT371" s="251" t="s">
        <v>193</v>
      </c>
      <c r="AU371" s="251" t="s">
        <v>82</v>
      </c>
      <c r="AV371" s="15" t="s">
        <v>191</v>
      </c>
      <c r="AW371" s="15" t="s">
        <v>31</v>
      </c>
      <c r="AX371" s="15" t="s">
        <v>82</v>
      </c>
      <c r="AY371" s="251" t="s">
        <v>184</v>
      </c>
    </row>
    <row r="372" spans="1:65" s="12" customFormat="1" ht="25.9" customHeight="1">
      <c r="B372" s="176"/>
      <c r="C372" s="177"/>
      <c r="D372" s="178" t="s">
        <v>74</v>
      </c>
      <c r="E372" s="179" t="s">
        <v>2394</v>
      </c>
      <c r="F372" s="179" t="s">
        <v>2538</v>
      </c>
      <c r="G372" s="177"/>
      <c r="H372" s="177"/>
      <c r="I372" s="180"/>
      <c r="J372" s="181">
        <f>BK372</f>
        <v>0</v>
      </c>
      <c r="K372" s="177"/>
      <c r="L372" s="182"/>
      <c r="M372" s="183"/>
      <c r="N372" s="184"/>
      <c r="O372" s="184"/>
      <c r="P372" s="185">
        <f>SUM(P373:P385)</f>
        <v>0</v>
      </c>
      <c r="Q372" s="184"/>
      <c r="R372" s="185">
        <f>SUM(R373:R385)</f>
        <v>0</v>
      </c>
      <c r="S372" s="184"/>
      <c r="T372" s="186">
        <f>SUM(T373:T385)</f>
        <v>0</v>
      </c>
      <c r="AR372" s="187" t="s">
        <v>82</v>
      </c>
      <c r="AT372" s="188" t="s">
        <v>74</v>
      </c>
      <c r="AU372" s="188" t="s">
        <v>75</v>
      </c>
      <c r="AY372" s="187" t="s">
        <v>184</v>
      </c>
      <c r="BK372" s="189">
        <f>SUM(BK373:BK385)</f>
        <v>0</v>
      </c>
    </row>
    <row r="373" spans="1:65" s="2" customFormat="1" ht="16.5" customHeight="1">
      <c r="A373" s="34"/>
      <c r="B373" s="35"/>
      <c r="C373" s="192" t="s">
        <v>933</v>
      </c>
      <c r="D373" s="192" t="s">
        <v>187</v>
      </c>
      <c r="E373" s="193" t="s">
        <v>2396</v>
      </c>
      <c r="F373" s="194" t="s">
        <v>2397</v>
      </c>
      <c r="G373" s="195" t="s">
        <v>2398</v>
      </c>
      <c r="H373" s="196">
        <v>350</v>
      </c>
      <c r="I373" s="197"/>
      <c r="J373" s="198">
        <f t="shared" ref="J373:J385" si="0">ROUND(I373*H373,2)</f>
        <v>0</v>
      </c>
      <c r="K373" s="194" t="s">
        <v>649</v>
      </c>
      <c r="L373" s="39"/>
      <c r="M373" s="199" t="s">
        <v>1</v>
      </c>
      <c r="N373" s="200" t="s">
        <v>40</v>
      </c>
      <c r="O373" s="71"/>
      <c r="P373" s="201">
        <f t="shared" ref="P373:P385" si="1">O373*H373</f>
        <v>0</v>
      </c>
      <c r="Q373" s="201">
        <v>0</v>
      </c>
      <c r="R373" s="201">
        <f t="shared" ref="R373:R385" si="2">Q373*H373</f>
        <v>0</v>
      </c>
      <c r="S373" s="201">
        <v>0</v>
      </c>
      <c r="T373" s="202">
        <f t="shared" ref="T373:T385" si="3"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191</v>
      </c>
      <c r="AT373" s="203" t="s">
        <v>187</v>
      </c>
      <c r="AU373" s="203" t="s">
        <v>82</v>
      </c>
      <c r="AY373" s="17" t="s">
        <v>184</v>
      </c>
      <c r="BE373" s="204">
        <f t="shared" ref="BE373:BE385" si="4">IF(N373="základní",J373,0)</f>
        <v>0</v>
      </c>
      <c r="BF373" s="204">
        <f t="shared" ref="BF373:BF385" si="5">IF(N373="snížená",J373,0)</f>
        <v>0</v>
      </c>
      <c r="BG373" s="204">
        <f t="shared" ref="BG373:BG385" si="6">IF(N373="zákl. přenesená",J373,0)</f>
        <v>0</v>
      </c>
      <c r="BH373" s="204">
        <f t="shared" ref="BH373:BH385" si="7">IF(N373="sníž. přenesená",J373,0)</f>
        <v>0</v>
      </c>
      <c r="BI373" s="204">
        <f t="shared" ref="BI373:BI385" si="8">IF(N373="nulová",J373,0)</f>
        <v>0</v>
      </c>
      <c r="BJ373" s="17" t="s">
        <v>82</v>
      </c>
      <c r="BK373" s="204">
        <f t="shared" ref="BK373:BK385" si="9">ROUND(I373*H373,2)</f>
        <v>0</v>
      </c>
      <c r="BL373" s="17" t="s">
        <v>191</v>
      </c>
      <c r="BM373" s="203" t="s">
        <v>1492</v>
      </c>
    </row>
    <row r="374" spans="1:65" s="2" customFormat="1" ht="21.75" customHeight="1">
      <c r="A374" s="34"/>
      <c r="B374" s="35"/>
      <c r="C374" s="192" t="s">
        <v>938</v>
      </c>
      <c r="D374" s="192" t="s">
        <v>187</v>
      </c>
      <c r="E374" s="193" t="s">
        <v>2539</v>
      </c>
      <c r="F374" s="194" t="s">
        <v>2540</v>
      </c>
      <c r="G374" s="195" t="s">
        <v>2541</v>
      </c>
      <c r="H374" s="196">
        <v>10</v>
      </c>
      <c r="I374" s="197"/>
      <c r="J374" s="198">
        <f t="shared" si="0"/>
        <v>0</v>
      </c>
      <c r="K374" s="194" t="s">
        <v>649</v>
      </c>
      <c r="L374" s="39"/>
      <c r="M374" s="199" t="s">
        <v>1</v>
      </c>
      <c r="N374" s="200" t="s">
        <v>40</v>
      </c>
      <c r="O374" s="71"/>
      <c r="P374" s="201">
        <f t="shared" si="1"/>
        <v>0</v>
      </c>
      <c r="Q374" s="201">
        <v>0</v>
      </c>
      <c r="R374" s="201">
        <f t="shared" si="2"/>
        <v>0</v>
      </c>
      <c r="S374" s="201">
        <v>0</v>
      </c>
      <c r="T374" s="202">
        <f t="shared" si="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191</v>
      </c>
      <c r="AT374" s="203" t="s">
        <v>187</v>
      </c>
      <c r="AU374" s="203" t="s">
        <v>82</v>
      </c>
      <c r="AY374" s="17" t="s">
        <v>184</v>
      </c>
      <c r="BE374" s="204">
        <f t="shared" si="4"/>
        <v>0</v>
      </c>
      <c r="BF374" s="204">
        <f t="shared" si="5"/>
        <v>0</v>
      </c>
      <c r="BG374" s="204">
        <f t="shared" si="6"/>
        <v>0</v>
      </c>
      <c r="BH374" s="204">
        <f t="shared" si="7"/>
        <v>0</v>
      </c>
      <c r="BI374" s="204">
        <f t="shared" si="8"/>
        <v>0</v>
      </c>
      <c r="BJ374" s="17" t="s">
        <v>82</v>
      </c>
      <c r="BK374" s="204">
        <f t="shared" si="9"/>
        <v>0</v>
      </c>
      <c r="BL374" s="17" t="s">
        <v>191</v>
      </c>
      <c r="BM374" s="203" t="s">
        <v>809</v>
      </c>
    </row>
    <row r="375" spans="1:65" s="2" customFormat="1" ht="16.5" customHeight="1">
      <c r="A375" s="34"/>
      <c r="B375" s="35"/>
      <c r="C375" s="192" t="s">
        <v>942</v>
      </c>
      <c r="D375" s="192" t="s">
        <v>187</v>
      </c>
      <c r="E375" s="193" t="s">
        <v>2542</v>
      </c>
      <c r="F375" s="194" t="s">
        <v>2543</v>
      </c>
      <c r="G375" s="195" t="s">
        <v>1446</v>
      </c>
      <c r="H375" s="196">
        <v>1</v>
      </c>
      <c r="I375" s="197"/>
      <c r="J375" s="198">
        <f t="shared" si="0"/>
        <v>0</v>
      </c>
      <c r="K375" s="194" t="s">
        <v>649</v>
      </c>
      <c r="L375" s="39"/>
      <c r="M375" s="199" t="s">
        <v>1</v>
      </c>
      <c r="N375" s="200" t="s">
        <v>40</v>
      </c>
      <c r="O375" s="71"/>
      <c r="P375" s="201">
        <f t="shared" si="1"/>
        <v>0</v>
      </c>
      <c r="Q375" s="201">
        <v>0</v>
      </c>
      <c r="R375" s="201">
        <f t="shared" si="2"/>
        <v>0</v>
      </c>
      <c r="S375" s="201">
        <v>0</v>
      </c>
      <c r="T375" s="202">
        <f t="shared" si="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191</v>
      </c>
      <c r="AT375" s="203" t="s">
        <v>187</v>
      </c>
      <c r="AU375" s="203" t="s">
        <v>82</v>
      </c>
      <c r="AY375" s="17" t="s">
        <v>184</v>
      </c>
      <c r="BE375" s="204">
        <f t="shared" si="4"/>
        <v>0</v>
      </c>
      <c r="BF375" s="204">
        <f t="shared" si="5"/>
        <v>0</v>
      </c>
      <c r="BG375" s="204">
        <f t="shared" si="6"/>
        <v>0</v>
      </c>
      <c r="BH375" s="204">
        <f t="shared" si="7"/>
        <v>0</v>
      </c>
      <c r="BI375" s="204">
        <f t="shared" si="8"/>
        <v>0</v>
      </c>
      <c r="BJ375" s="17" t="s">
        <v>82</v>
      </c>
      <c r="BK375" s="204">
        <f t="shared" si="9"/>
        <v>0</v>
      </c>
      <c r="BL375" s="17" t="s">
        <v>191</v>
      </c>
      <c r="BM375" s="203" t="s">
        <v>1512</v>
      </c>
    </row>
    <row r="376" spans="1:65" s="2" customFormat="1" ht="44.25" customHeight="1">
      <c r="A376" s="34"/>
      <c r="B376" s="35"/>
      <c r="C376" s="192" t="s">
        <v>947</v>
      </c>
      <c r="D376" s="192" t="s">
        <v>187</v>
      </c>
      <c r="E376" s="193" t="s">
        <v>2544</v>
      </c>
      <c r="F376" s="194" t="s">
        <v>2545</v>
      </c>
      <c r="G376" s="195" t="s">
        <v>2126</v>
      </c>
      <c r="H376" s="196">
        <v>25</v>
      </c>
      <c r="I376" s="197"/>
      <c r="J376" s="198">
        <f t="shared" si="0"/>
        <v>0</v>
      </c>
      <c r="K376" s="194" t="s">
        <v>649</v>
      </c>
      <c r="L376" s="39"/>
      <c r="M376" s="199" t="s">
        <v>1</v>
      </c>
      <c r="N376" s="200" t="s">
        <v>40</v>
      </c>
      <c r="O376" s="71"/>
      <c r="P376" s="201">
        <f t="shared" si="1"/>
        <v>0</v>
      </c>
      <c r="Q376" s="201">
        <v>0</v>
      </c>
      <c r="R376" s="201">
        <f t="shared" si="2"/>
        <v>0</v>
      </c>
      <c r="S376" s="201">
        <v>0</v>
      </c>
      <c r="T376" s="202">
        <f t="shared" si="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191</v>
      </c>
      <c r="AT376" s="203" t="s">
        <v>187</v>
      </c>
      <c r="AU376" s="203" t="s">
        <v>82</v>
      </c>
      <c r="AY376" s="17" t="s">
        <v>184</v>
      </c>
      <c r="BE376" s="204">
        <f t="shared" si="4"/>
        <v>0</v>
      </c>
      <c r="BF376" s="204">
        <f t="shared" si="5"/>
        <v>0</v>
      </c>
      <c r="BG376" s="204">
        <f t="shared" si="6"/>
        <v>0</v>
      </c>
      <c r="BH376" s="204">
        <f t="shared" si="7"/>
        <v>0</v>
      </c>
      <c r="BI376" s="204">
        <f t="shared" si="8"/>
        <v>0</v>
      </c>
      <c r="BJ376" s="17" t="s">
        <v>82</v>
      </c>
      <c r="BK376" s="204">
        <f t="shared" si="9"/>
        <v>0</v>
      </c>
      <c r="BL376" s="17" t="s">
        <v>191</v>
      </c>
      <c r="BM376" s="203" t="s">
        <v>1521</v>
      </c>
    </row>
    <row r="377" spans="1:65" s="2" customFormat="1" ht="16.5" customHeight="1">
      <c r="A377" s="34"/>
      <c r="B377" s="35"/>
      <c r="C377" s="192" t="s">
        <v>952</v>
      </c>
      <c r="D377" s="192" t="s">
        <v>187</v>
      </c>
      <c r="E377" s="193" t="s">
        <v>2546</v>
      </c>
      <c r="F377" s="194" t="s">
        <v>2547</v>
      </c>
      <c r="G377" s="195" t="s">
        <v>2245</v>
      </c>
      <c r="H377" s="196">
        <v>6</v>
      </c>
      <c r="I377" s="197"/>
      <c r="J377" s="198">
        <f t="shared" si="0"/>
        <v>0</v>
      </c>
      <c r="K377" s="194" t="s">
        <v>649</v>
      </c>
      <c r="L377" s="39"/>
      <c r="M377" s="199" t="s">
        <v>1</v>
      </c>
      <c r="N377" s="200" t="s">
        <v>40</v>
      </c>
      <c r="O377" s="71"/>
      <c r="P377" s="201">
        <f t="shared" si="1"/>
        <v>0</v>
      </c>
      <c r="Q377" s="201">
        <v>0</v>
      </c>
      <c r="R377" s="201">
        <f t="shared" si="2"/>
        <v>0</v>
      </c>
      <c r="S377" s="201">
        <v>0</v>
      </c>
      <c r="T377" s="202">
        <f t="shared" si="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191</v>
      </c>
      <c r="AT377" s="203" t="s">
        <v>187</v>
      </c>
      <c r="AU377" s="203" t="s">
        <v>82</v>
      </c>
      <c r="AY377" s="17" t="s">
        <v>184</v>
      </c>
      <c r="BE377" s="204">
        <f t="shared" si="4"/>
        <v>0</v>
      </c>
      <c r="BF377" s="204">
        <f t="shared" si="5"/>
        <v>0</v>
      </c>
      <c r="BG377" s="204">
        <f t="shared" si="6"/>
        <v>0</v>
      </c>
      <c r="BH377" s="204">
        <f t="shared" si="7"/>
        <v>0</v>
      </c>
      <c r="BI377" s="204">
        <f t="shared" si="8"/>
        <v>0</v>
      </c>
      <c r="BJ377" s="17" t="s">
        <v>82</v>
      </c>
      <c r="BK377" s="204">
        <f t="shared" si="9"/>
        <v>0</v>
      </c>
      <c r="BL377" s="17" t="s">
        <v>191</v>
      </c>
      <c r="BM377" s="203" t="s">
        <v>1530</v>
      </c>
    </row>
    <row r="378" spans="1:65" s="2" customFormat="1" ht="16.5" customHeight="1">
      <c r="A378" s="34"/>
      <c r="B378" s="35"/>
      <c r="C378" s="192" t="s">
        <v>957</v>
      </c>
      <c r="D378" s="192" t="s">
        <v>187</v>
      </c>
      <c r="E378" s="193" t="s">
        <v>2399</v>
      </c>
      <c r="F378" s="194" t="s">
        <v>2400</v>
      </c>
      <c r="G378" s="195" t="s">
        <v>2245</v>
      </c>
      <c r="H378" s="196">
        <v>7</v>
      </c>
      <c r="I378" s="197"/>
      <c r="J378" s="198">
        <f t="shared" si="0"/>
        <v>0</v>
      </c>
      <c r="K378" s="194" t="s">
        <v>649</v>
      </c>
      <c r="L378" s="39"/>
      <c r="M378" s="199" t="s">
        <v>1</v>
      </c>
      <c r="N378" s="200" t="s">
        <v>40</v>
      </c>
      <c r="O378" s="71"/>
      <c r="P378" s="201">
        <f t="shared" si="1"/>
        <v>0</v>
      </c>
      <c r="Q378" s="201">
        <v>0</v>
      </c>
      <c r="R378" s="201">
        <f t="shared" si="2"/>
        <v>0</v>
      </c>
      <c r="S378" s="201">
        <v>0</v>
      </c>
      <c r="T378" s="202">
        <f t="shared" si="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191</v>
      </c>
      <c r="AT378" s="203" t="s">
        <v>187</v>
      </c>
      <c r="AU378" s="203" t="s">
        <v>82</v>
      </c>
      <c r="AY378" s="17" t="s">
        <v>184</v>
      </c>
      <c r="BE378" s="204">
        <f t="shared" si="4"/>
        <v>0</v>
      </c>
      <c r="BF378" s="204">
        <f t="shared" si="5"/>
        <v>0</v>
      </c>
      <c r="BG378" s="204">
        <f t="shared" si="6"/>
        <v>0</v>
      </c>
      <c r="BH378" s="204">
        <f t="shared" si="7"/>
        <v>0</v>
      </c>
      <c r="BI378" s="204">
        <f t="shared" si="8"/>
        <v>0</v>
      </c>
      <c r="BJ378" s="17" t="s">
        <v>82</v>
      </c>
      <c r="BK378" s="204">
        <f t="shared" si="9"/>
        <v>0</v>
      </c>
      <c r="BL378" s="17" t="s">
        <v>191</v>
      </c>
      <c r="BM378" s="203" t="s">
        <v>1538</v>
      </c>
    </row>
    <row r="379" spans="1:65" s="2" customFormat="1" ht="16.5" customHeight="1">
      <c r="A379" s="34"/>
      <c r="B379" s="35"/>
      <c r="C379" s="192" t="s">
        <v>873</v>
      </c>
      <c r="D379" s="192" t="s">
        <v>187</v>
      </c>
      <c r="E379" s="193" t="s">
        <v>2548</v>
      </c>
      <c r="F379" s="194" t="s">
        <v>2404</v>
      </c>
      <c r="G379" s="195" t="s">
        <v>1446</v>
      </c>
      <c r="H379" s="196">
        <v>1</v>
      </c>
      <c r="I379" s="197"/>
      <c r="J379" s="198">
        <f t="shared" si="0"/>
        <v>0</v>
      </c>
      <c r="K379" s="194" t="s">
        <v>649</v>
      </c>
      <c r="L379" s="39"/>
      <c r="M379" s="199" t="s">
        <v>1</v>
      </c>
      <c r="N379" s="200" t="s">
        <v>40</v>
      </c>
      <c r="O379" s="71"/>
      <c r="P379" s="201">
        <f t="shared" si="1"/>
        <v>0</v>
      </c>
      <c r="Q379" s="201">
        <v>0</v>
      </c>
      <c r="R379" s="201">
        <f t="shared" si="2"/>
        <v>0</v>
      </c>
      <c r="S379" s="201">
        <v>0</v>
      </c>
      <c r="T379" s="202">
        <f t="shared" si="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191</v>
      </c>
      <c r="AT379" s="203" t="s">
        <v>187</v>
      </c>
      <c r="AU379" s="203" t="s">
        <v>82</v>
      </c>
      <c r="AY379" s="17" t="s">
        <v>184</v>
      </c>
      <c r="BE379" s="204">
        <f t="shared" si="4"/>
        <v>0</v>
      </c>
      <c r="BF379" s="204">
        <f t="shared" si="5"/>
        <v>0</v>
      </c>
      <c r="BG379" s="204">
        <f t="shared" si="6"/>
        <v>0</v>
      </c>
      <c r="BH379" s="204">
        <f t="shared" si="7"/>
        <v>0</v>
      </c>
      <c r="BI379" s="204">
        <f t="shared" si="8"/>
        <v>0</v>
      </c>
      <c r="BJ379" s="17" t="s">
        <v>82</v>
      </c>
      <c r="BK379" s="204">
        <f t="shared" si="9"/>
        <v>0</v>
      </c>
      <c r="BL379" s="17" t="s">
        <v>191</v>
      </c>
      <c r="BM379" s="203" t="s">
        <v>1552</v>
      </c>
    </row>
    <row r="380" spans="1:65" s="2" customFormat="1" ht="16.5" customHeight="1">
      <c r="A380" s="34"/>
      <c r="B380" s="35"/>
      <c r="C380" s="192" t="s">
        <v>964</v>
      </c>
      <c r="D380" s="192" t="s">
        <v>187</v>
      </c>
      <c r="E380" s="193" t="s">
        <v>2549</v>
      </c>
      <c r="F380" s="194" t="s">
        <v>2550</v>
      </c>
      <c r="G380" s="195" t="s">
        <v>2245</v>
      </c>
      <c r="H380" s="196">
        <v>23</v>
      </c>
      <c r="I380" s="197"/>
      <c r="J380" s="198">
        <f t="shared" si="0"/>
        <v>0</v>
      </c>
      <c r="K380" s="194" t="s">
        <v>649</v>
      </c>
      <c r="L380" s="39"/>
      <c r="M380" s="199" t="s">
        <v>1</v>
      </c>
      <c r="N380" s="200" t="s">
        <v>40</v>
      </c>
      <c r="O380" s="71"/>
      <c r="P380" s="201">
        <f t="shared" si="1"/>
        <v>0</v>
      </c>
      <c r="Q380" s="201">
        <v>0</v>
      </c>
      <c r="R380" s="201">
        <f t="shared" si="2"/>
        <v>0</v>
      </c>
      <c r="S380" s="201">
        <v>0</v>
      </c>
      <c r="T380" s="202">
        <f t="shared" si="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191</v>
      </c>
      <c r="AT380" s="203" t="s">
        <v>187</v>
      </c>
      <c r="AU380" s="203" t="s">
        <v>82</v>
      </c>
      <c r="AY380" s="17" t="s">
        <v>184</v>
      </c>
      <c r="BE380" s="204">
        <f t="shared" si="4"/>
        <v>0</v>
      </c>
      <c r="BF380" s="204">
        <f t="shared" si="5"/>
        <v>0</v>
      </c>
      <c r="BG380" s="204">
        <f t="shared" si="6"/>
        <v>0</v>
      </c>
      <c r="BH380" s="204">
        <f t="shared" si="7"/>
        <v>0</v>
      </c>
      <c r="BI380" s="204">
        <f t="shared" si="8"/>
        <v>0</v>
      </c>
      <c r="BJ380" s="17" t="s">
        <v>82</v>
      </c>
      <c r="BK380" s="204">
        <f t="shared" si="9"/>
        <v>0</v>
      </c>
      <c r="BL380" s="17" t="s">
        <v>191</v>
      </c>
      <c r="BM380" s="203" t="s">
        <v>1560</v>
      </c>
    </row>
    <row r="381" spans="1:65" s="2" customFormat="1" ht="16.5" customHeight="1">
      <c r="A381" s="34"/>
      <c r="B381" s="35"/>
      <c r="C381" s="192" t="s">
        <v>972</v>
      </c>
      <c r="D381" s="192" t="s">
        <v>187</v>
      </c>
      <c r="E381" s="193" t="s">
        <v>2551</v>
      </c>
      <c r="F381" s="194" t="s">
        <v>2552</v>
      </c>
      <c r="G381" s="195" t="s">
        <v>2421</v>
      </c>
      <c r="H381" s="196">
        <v>50</v>
      </c>
      <c r="I381" s="197"/>
      <c r="J381" s="198">
        <f t="shared" si="0"/>
        <v>0</v>
      </c>
      <c r="K381" s="194" t="s">
        <v>649</v>
      </c>
      <c r="L381" s="39"/>
      <c r="M381" s="199" t="s">
        <v>1</v>
      </c>
      <c r="N381" s="200" t="s">
        <v>40</v>
      </c>
      <c r="O381" s="71"/>
      <c r="P381" s="201">
        <f t="shared" si="1"/>
        <v>0</v>
      </c>
      <c r="Q381" s="201">
        <v>0</v>
      </c>
      <c r="R381" s="201">
        <f t="shared" si="2"/>
        <v>0</v>
      </c>
      <c r="S381" s="201">
        <v>0</v>
      </c>
      <c r="T381" s="202">
        <f t="shared" si="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191</v>
      </c>
      <c r="AT381" s="203" t="s">
        <v>187</v>
      </c>
      <c r="AU381" s="203" t="s">
        <v>82</v>
      </c>
      <c r="AY381" s="17" t="s">
        <v>184</v>
      </c>
      <c r="BE381" s="204">
        <f t="shared" si="4"/>
        <v>0</v>
      </c>
      <c r="BF381" s="204">
        <f t="shared" si="5"/>
        <v>0</v>
      </c>
      <c r="BG381" s="204">
        <f t="shared" si="6"/>
        <v>0</v>
      </c>
      <c r="BH381" s="204">
        <f t="shared" si="7"/>
        <v>0</v>
      </c>
      <c r="BI381" s="204">
        <f t="shared" si="8"/>
        <v>0</v>
      </c>
      <c r="BJ381" s="17" t="s">
        <v>82</v>
      </c>
      <c r="BK381" s="204">
        <f t="shared" si="9"/>
        <v>0</v>
      </c>
      <c r="BL381" s="17" t="s">
        <v>191</v>
      </c>
      <c r="BM381" s="203" t="s">
        <v>1568</v>
      </c>
    </row>
    <row r="382" spans="1:65" s="2" customFormat="1" ht="24">
      <c r="A382" s="34"/>
      <c r="B382" s="35"/>
      <c r="C382" s="192" t="s">
        <v>992</v>
      </c>
      <c r="D382" s="192" t="s">
        <v>187</v>
      </c>
      <c r="E382" s="193" t="s">
        <v>2553</v>
      </c>
      <c r="F382" s="194" t="s">
        <v>2554</v>
      </c>
      <c r="G382" s="195" t="s">
        <v>2245</v>
      </c>
      <c r="H382" s="196">
        <v>65</v>
      </c>
      <c r="I382" s="197"/>
      <c r="J382" s="198">
        <f t="shared" si="0"/>
        <v>0</v>
      </c>
      <c r="K382" s="194" t="s">
        <v>649</v>
      </c>
      <c r="L382" s="39"/>
      <c r="M382" s="199" t="s">
        <v>1</v>
      </c>
      <c r="N382" s="200" t="s">
        <v>40</v>
      </c>
      <c r="O382" s="71"/>
      <c r="P382" s="201">
        <f t="shared" si="1"/>
        <v>0</v>
      </c>
      <c r="Q382" s="201">
        <v>0</v>
      </c>
      <c r="R382" s="201">
        <f t="shared" si="2"/>
        <v>0</v>
      </c>
      <c r="S382" s="201">
        <v>0</v>
      </c>
      <c r="T382" s="202">
        <f t="shared" si="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191</v>
      </c>
      <c r="AT382" s="203" t="s">
        <v>187</v>
      </c>
      <c r="AU382" s="203" t="s">
        <v>82</v>
      </c>
      <c r="AY382" s="17" t="s">
        <v>184</v>
      </c>
      <c r="BE382" s="204">
        <f t="shared" si="4"/>
        <v>0</v>
      </c>
      <c r="BF382" s="204">
        <f t="shared" si="5"/>
        <v>0</v>
      </c>
      <c r="BG382" s="204">
        <f t="shared" si="6"/>
        <v>0</v>
      </c>
      <c r="BH382" s="204">
        <f t="shared" si="7"/>
        <v>0</v>
      </c>
      <c r="BI382" s="204">
        <f t="shared" si="8"/>
        <v>0</v>
      </c>
      <c r="BJ382" s="17" t="s">
        <v>82</v>
      </c>
      <c r="BK382" s="204">
        <f t="shared" si="9"/>
        <v>0</v>
      </c>
      <c r="BL382" s="17" t="s">
        <v>191</v>
      </c>
      <c r="BM382" s="203" t="s">
        <v>1576</v>
      </c>
    </row>
    <row r="383" spans="1:65" s="2" customFormat="1" ht="16.5" customHeight="1">
      <c r="A383" s="34"/>
      <c r="B383" s="35"/>
      <c r="C383" s="192" t="s">
        <v>1012</v>
      </c>
      <c r="D383" s="192" t="s">
        <v>187</v>
      </c>
      <c r="E383" s="193" t="s">
        <v>2555</v>
      </c>
      <c r="F383" s="194" t="s">
        <v>2556</v>
      </c>
      <c r="G383" s="195" t="s">
        <v>2245</v>
      </c>
      <c r="H383" s="196">
        <v>25</v>
      </c>
      <c r="I383" s="197"/>
      <c r="J383" s="198">
        <f t="shared" si="0"/>
        <v>0</v>
      </c>
      <c r="K383" s="194" t="s">
        <v>649</v>
      </c>
      <c r="L383" s="39"/>
      <c r="M383" s="199" t="s">
        <v>1</v>
      </c>
      <c r="N383" s="200" t="s">
        <v>40</v>
      </c>
      <c r="O383" s="71"/>
      <c r="P383" s="201">
        <f t="shared" si="1"/>
        <v>0</v>
      </c>
      <c r="Q383" s="201">
        <v>0</v>
      </c>
      <c r="R383" s="201">
        <f t="shared" si="2"/>
        <v>0</v>
      </c>
      <c r="S383" s="201">
        <v>0</v>
      </c>
      <c r="T383" s="202">
        <f t="shared" si="3"/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191</v>
      </c>
      <c r="AT383" s="203" t="s">
        <v>187</v>
      </c>
      <c r="AU383" s="203" t="s">
        <v>82</v>
      </c>
      <c r="AY383" s="17" t="s">
        <v>184</v>
      </c>
      <c r="BE383" s="204">
        <f t="shared" si="4"/>
        <v>0</v>
      </c>
      <c r="BF383" s="204">
        <f t="shared" si="5"/>
        <v>0</v>
      </c>
      <c r="BG383" s="204">
        <f t="shared" si="6"/>
        <v>0</v>
      </c>
      <c r="BH383" s="204">
        <f t="shared" si="7"/>
        <v>0</v>
      </c>
      <c r="BI383" s="204">
        <f t="shared" si="8"/>
        <v>0</v>
      </c>
      <c r="BJ383" s="17" t="s">
        <v>82</v>
      </c>
      <c r="BK383" s="204">
        <f t="shared" si="9"/>
        <v>0</v>
      </c>
      <c r="BL383" s="17" t="s">
        <v>191</v>
      </c>
      <c r="BM383" s="203" t="s">
        <v>1586</v>
      </c>
    </row>
    <row r="384" spans="1:65" s="2" customFormat="1" ht="36">
      <c r="A384" s="34"/>
      <c r="B384" s="35"/>
      <c r="C384" s="192" t="s">
        <v>1018</v>
      </c>
      <c r="D384" s="192" t="s">
        <v>187</v>
      </c>
      <c r="E384" s="193" t="s">
        <v>2557</v>
      </c>
      <c r="F384" s="194" t="s">
        <v>2414</v>
      </c>
      <c r="G384" s="195" t="s">
        <v>2245</v>
      </c>
      <c r="H384" s="196">
        <v>20</v>
      </c>
      <c r="I384" s="197"/>
      <c r="J384" s="198">
        <f t="shared" si="0"/>
        <v>0</v>
      </c>
      <c r="K384" s="194" t="s">
        <v>649</v>
      </c>
      <c r="L384" s="39"/>
      <c r="M384" s="199" t="s">
        <v>1</v>
      </c>
      <c r="N384" s="200" t="s">
        <v>40</v>
      </c>
      <c r="O384" s="71"/>
      <c r="P384" s="201">
        <f t="shared" si="1"/>
        <v>0</v>
      </c>
      <c r="Q384" s="201">
        <v>0</v>
      </c>
      <c r="R384" s="201">
        <f t="shared" si="2"/>
        <v>0</v>
      </c>
      <c r="S384" s="201">
        <v>0</v>
      </c>
      <c r="T384" s="202">
        <f t="shared" si="3"/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191</v>
      </c>
      <c r="AT384" s="203" t="s">
        <v>187</v>
      </c>
      <c r="AU384" s="203" t="s">
        <v>82</v>
      </c>
      <c r="AY384" s="17" t="s">
        <v>184</v>
      </c>
      <c r="BE384" s="204">
        <f t="shared" si="4"/>
        <v>0</v>
      </c>
      <c r="BF384" s="204">
        <f t="shared" si="5"/>
        <v>0</v>
      </c>
      <c r="BG384" s="204">
        <f t="shared" si="6"/>
        <v>0</v>
      </c>
      <c r="BH384" s="204">
        <f t="shared" si="7"/>
        <v>0</v>
      </c>
      <c r="BI384" s="204">
        <f t="shared" si="8"/>
        <v>0</v>
      </c>
      <c r="BJ384" s="17" t="s">
        <v>82</v>
      </c>
      <c r="BK384" s="204">
        <f t="shared" si="9"/>
        <v>0</v>
      </c>
      <c r="BL384" s="17" t="s">
        <v>191</v>
      </c>
      <c r="BM384" s="203" t="s">
        <v>1596</v>
      </c>
    </row>
    <row r="385" spans="1:65" s="2" customFormat="1" ht="24">
      <c r="A385" s="34"/>
      <c r="B385" s="35"/>
      <c r="C385" s="192" t="s">
        <v>1055</v>
      </c>
      <c r="D385" s="192" t="s">
        <v>187</v>
      </c>
      <c r="E385" s="193" t="s">
        <v>2558</v>
      </c>
      <c r="F385" s="194" t="s">
        <v>2559</v>
      </c>
      <c r="G385" s="195" t="s">
        <v>2245</v>
      </c>
      <c r="H385" s="196">
        <v>72</v>
      </c>
      <c r="I385" s="197"/>
      <c r="J385" s="198">
        <f t="shared" si="0"/>
        <v>0</v>
      </c>
      <c r="K385" s="194" t="s">
        <v>649</v>
      </c>
      <c r="L385" s="39"/>
      <c r="M385" s="255" t="s">
        <v>1</v>
      </c>
      <c r="N385" s="256" t="s">
        <v>40</v>
      </c>
      <c r="O385" s="257"/>
      <c r="P385" s="258">
        <f t="shared" si="1"/>
        <v>0</v>
      </c>
      <c r="Q385" s="258">
        <v>0</v>
      </c>
      <c r="R385" s="258">
        <f t="shared" si="2"/>
        <v>0</v>
      </c>
      <c r="S385" s="258">
        <v>0</v>
      </c>
      <c r="T385" s="259">
        <f t="shared" si="3"/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191</v>
      </c>
      <c r="AT385" s="203" t="s">
        <v>187</v>
      </c>
      <c r="AU385" s="203" t="s">
        <v>82</v>
      </c>
      <c r="AY385" s="17" t="s">
        <v>184</v>
      </c>
      <c r="BE385" s="204">
        <f t="shared" si="4"/>
        <v>0</v>
      </c>
      <c r="BF385" s="204">
        <f t="shared" si="5"/>
        <v>0</v>
      </c>
      <c r="BG385" s="204">
        <f t="shared" si="6"/>
        <v>0</v>
      </c>
      <c r="BH385" s="204">
        <f t="shared" si="7"/>
        <v>0</v>
      </c>
      <c r="BI385" s="204">
        <f t="shared" si="8"/>
        <v>0</v>
      </c>
      <c r="BJ385" s="17" t="s">
        <v>82</v>
      </c>
      <c r="BK385" s="204">
        <f t="shared" si="9"/>
        <v>0</v>
      </c>
      <c r="BL385" s="17" t="s">
        <v>191</v>
      </c>
      <c r="BM385" s="203" t="s">
        <v>1611</v>
      </c>
    </row>
    <row r="386" spans="1:65" s="2" customFormat="1" ht="6.95" customHeight="1">
      <c r="A386" s="34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39"/>
      <c r="M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</sheetData>
  <sheetProtection algorithmName="SHA-512" hashValue="Nj451Vi1Bg/T7eNd2NZhysFEnJM1noWKD7OnjHMtiuDbGkQ0Tq5LuI7sIFzxfw11rvemeVVRgg0sNGqdnNo+MQ==" saltValue="Xryh6+MiRyhINCGKkRQyhMSw21ddo89NTDulpwiQQEQD1FwyVGiXQVvZ6aS1/x8+BQQXbTa0H3uYHloC6CkpMg==" spinCount="100000" sheet="1" objects="1" scenarios="1" formatColumns="0" formatRows="0" autoFilter="0"/>
  <autoFilter ref="C129:K38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2560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2561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ROUND((SUM(BE124:BE519)),  2)</f>
        <v>0</v>
      </c>
      <c r="G35" s="34"/>
      <c r="H35" s="34"/>
      <c r="I35" s="131">
        <v>0.21</v>
      </c>
      <c r="J35" s="130">
        <f>ROUND(((SUM(BE124:BE519))*I35),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ROUND((SUM(BF124:BF519)),  2)</f>
        <v>0</v>
      </c>
      <c r="G36" s="34"/>
      <c r="H36" s="34"/>
      <c r="I36" s="131">
        <v>0.15</v>
      </c>
      <c r="J36" s="130">
        <f>ROUND(((SUM(BF124:BF519))*I36),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ROUND((SUM(BG124:BG519)),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ROUND((SUM(BH124:BH519)),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ROUND((SUM(BI124:BI519)),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D1_01_4c - Vzduchotechnika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2562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2563</v>
      </c>
      <c r="E100" s="157"/>
      <c r="F100" s="157"/>
      <c r="G100" s="157"/>
      <c r="H100" s="157"/>
      <c r="I100" s="157"/>
      <c r="J100" s="158">
        <f>J294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2564</v>
      </c>
      <c r="E101" s="157"/>
      <c r="F101" s="157"/>
      <c r="G101" s="157"/>
      <c r="H101" s="157"/>
      <c r="I101" s="157"/>
      <c r="J101" s="158">
        <f>J483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2565</v>
      </c>
      <c r="E102" s="157"/>
      <c r="F102" s="157"/>
      <c r="G102" s="157"/>
      <c r="H102" s="157"/>
      <c r="I102" s="157"/>
      <c r="J102" s="158">
        <f>J513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169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12" t="str">
        <f>E7</f>
        <v>Nový pavilon Emergency, COS vč. JIP a nadzemní spojovací koridor se stávajícím pavilonem D – 3.NP</v>
      </c>
      <c r="F112" s="313"/>
      <c r="G112" s="313"/>
      <c r="H112" s="31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131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12" t="s">
        <v>132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5" t="str">
        <f>E11</f>
        <v>D1_01_4c - Vzduchotechnika</v>
      </c>
      <c r="F116" s="314"/>
      <c r="G116" s="314"/>
      <c r="H116" s="31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Chomutov</v>
      </c>
      <c r="G118" s="36"/>
      <c r="H118" s="36"/>
      <c r="I118" s="29" t="s">
        <v>22</v>
      </c>
      <c r="J118" s="66">
        <f>IF(J14="","",J14)</f>
        <v>44368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23</v>
      </c>
      <c r="D120" s="36"/>
      <c r="E120" s="36"/>
      <c r="F120" s="27" t="str">
        <f>E17</f>
        <v>Krajská zdravotní a.s, Ústí nad Labem</v>
      </c>
      <c r="G120" s="36"/>
      <c r="H120" s="36"/>
      <c r="I120" s="29" t="s">
        <v>29</v>
      </c>
      <c r="J120" s="32" t="str">
        <f>E23</f>
        <v>Atelier Penta v.o.s.,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IF(E20="","",E20)</f>
        <v>Vyplň údaj</v>
      </c>
      <c r="G121" s="36"/>
      <c r="H121" s="36"/>
      <c r="I121" s="29" t="s">
        <v>32</v>
      </c>
      <c r="J121" s="32" t="str">
        <f>E26</f>
        <v>Ing. Štantejský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170</v>
      </c>
      <c r="D123" s="168" t="s">
        <v>60</v>
      </c>
      <c r="E123" s="168" t="s">
        <v>56</v>
      </c>
      <c r="F123" s="168" t="s">
        <v>57</v>
      </c>
      <c r="G123" s="168" t="s">
        <v>171</v>
      </c>
      <c r="H123" s="168" t="s">
        <v>172</v>
      </c>
      <c r="I123" s="168" t="s">
        <v>173</v>
      </c>
      <c r="J123" s="168" t="s">
        <v>138</v>
      </c>
      <c r="K123" s="169" t="s">
        <v>174</v>
      </c>
      <c r="L123" s="170"/>
      <c r="M123" s="75" t="s">
        <v>1</v>
      </c>
      <c r="N123" s="76" t="s">
        <v>39</v>
      </c>
      <c r="O123" s="76" t="s">
        <v>175</v>
      </c>
      <c r="P123" s="76" t="s">
        <v>176</v>
      </c>
      <c r="Q123" s="76" t="s">
        <v>177</v>
      </c>
      <c r="R123" s="76" t="s">
        <v>178</v>
      </c>
      <c r="S123" s="76" t="s">
        <v>179</v>
      </c>
      <c r="T123" s="77" t="s">
        <v>180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181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P125+P294+P483+P513</f>
        <v>0</v>
      </c>
      <c r="Q124" s="79"/>
      <c r="R124" s="173">
        <f>R125+R294+R483+R513</f>
        <v>0</v>
      </c>
      <c r="S124" s="79"/>
      <c r="T124" s="174">
        <f>T125+T294+T483+T513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140</v>
      </c>
      <c r="BK124" s="175">
        <f>BK125+BK294+BK483+BK513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2170</v>
      </c>
      <c r="F125" s="179" t="s">
        <v>2566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SUM(P126:P293)</f>
        <v>0</v>
      </c>
      <c r="Q125" s="184"/>
      <c r="R125" s="185">
        <f>SUM(R126:R293)</f>
        <v>0</v>
      </c>
      <c r="S125" s="184"/>
      <c r="T125" s="186">
        <f>SUM(T126:T293)</f>
        <v>0</v>
      </c>
      <c r="AR125" s="187" t="s">
        <v>82</v>
      </c>
      <c r="AT125" s="188" t="s">
        <v>74</v>
      </c>
      <c r="AU125" s="188" t="s">
        <v>75</v>
      </c>
      <c r="AY125" s="187" t="s">
        <v>184</v>
      </c>
      <c r="BK125" s="189">
        <f>SUM(BK126:BK293)</f>
        <v>0</v>
      </c>
    </row>
    <row r="126" spans="1:65" s="2" customFormat="1" ht="48">
      <c r="A126" s="34"/>
      <c r="B126" s="35"/>
      <c r="C126" s="192" t="s">
        <v>82</v>
      </c>
      <c r="D126" s="192" t="s">
        <v>187</v>
      </c>
      <c r="E126" s="193" t="s">
        <v>2567</v>
      </c>
      <c r="F126" s="194" t="s">
        <v>2568</v>
      </c>
      <c r="G126" s="195" t="s">
        <v>239</v>
      </c>
      <c r="H126" s="196">
        <v>1</v>
      </c>
      <c r="I126" s="197"/>
      <c r="J126" s="198">
        <f>ROUND(I126*H126,2)</f>
        <v>0</v>
      </c>
      <c r="K126" s="194" t="s">
        <v>649</v>
      </c>
      <c r="L126" s="39"/>
      <c r="M126" s="199" t="s">
        <v>1</v>
      </c>
      <c r="N126" s="200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191</v>
      </c>
      <c r="AT126" s="203" t="s">
        <v>187</v>
      </c>
      <c r="AU126" s="203" t="s">
        <v>82</v>
      </c>
      <c r="AY126" s="17" t="s">
        <v>184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191</v>
      </c>
      <c r="BM126" s="203" t="s">
        <v>84</v>
      </c>
    </row>
    <row r="127" spans="1:65" s="13" customFormat="1" ht="22.5">
      <c r="B127" s="205"/>
      <c r="C127" s="206"/>
      <c r="D127" s="207" t="s">
        <v>193</v>
      </c>
      <c r="E127" s="208" t="s">
        <v>1</v>
      </c>
      <c r="F127" s="209" t="s">
        <v>2569</v>
      </c>
      <c r="G127" s="206"/>
      <c r="H127" s="208" t="s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193</v>
      </c>
      <c r="AU127" s="215" t="s">
        <v>82</v>
      </c>
      <c r="AV127" s="13" t="s">
        <v>82</v>
      </c>
      <c r="AW127" s="13" t="s">
        <v>31</v>
      </c>
      <c r="AX127" s="13" t="s">
        <v>75</v>
      </c>
      <c r="AY127" s="215" t="s">
        <v>184</v>
      </c>
    </row>
    <row r="128" spans="1:65" s="13" customFormat="1" ht="22.5">
      <c r="B128" s="205"/>
      <c r="C128" s="206"/>
      <c r="D128" s="207" t="s">
        <v>193</v>
      </c>
      <c r="E128" s="208" t="s">
        <v>1</v>
      </c>
      <c r="F128" s="209" t="s">
        <v>2570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193</v>
      </c>
      <c r="AU128" s="215" t="s">
        <v>82</v>
      </c>
      <c r="AV128" s="13" t="s">
        <v>82</v>
      </c>
      <c r="AW128" s="13" t="s">
        <v>31</v>
      </c>
      <c r="AX128" s="13" t="s">
        <v>75</v>
      </c>
      <c r="AY128" s="215" t="s">
        <v>184</v>
      </c>
    </row>
    <row r="129" spans="2:51" s="13" customFormat="1" ht="22.5">
      <c r="B129" s="205"/>
      <c r="C129" s="206"/>
      <c r="D129" s="207" t="s">
        <v>193</v>
      </c>
      <c r="E129" s="208" t="s">
        <v>1</v>
      </c>
      <c r="F129" s="209" t="s">
        <v>2571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193</v>
      </c>
      <c r="AU129" s="215" t="s">
        <v>82</v>
      </c>
      <c r="AV129" s="13" t="s">
        <v>82</v>
      </c>
      <c r="AW129" s="13" t="s">
        <v>31</v>
      </c>
      <c r="AX129" s="13" t="s">
        <v>75</v>
      </c>
      <c r="AY129" s="215" t="s">
        <v>184</v>
      </c>
    </row>
    <row r="130" spans="2:51" s="13" customFormat="1" ht="11.25">
      <c r="B130" s="205"/>
      <c r="C130" s="206"/>
      <c r="D130" s="207" t="s">
        <v>193</v>
      </c>
      <c r="E130" s="208" t="s">
        <v>1</v>
      </c>
      <c r="F130" s="209" t="s">
        <v>2572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193</v>
      </c>
      <c r="AU130" s="215" t="s">
        <v>82</v>
      </c>
      <c r="AV130" s="13" t="s">
        <v>82</v>
      </c>
      <c r="AW130" s="13" t="s">
        <v>31</v>
      </c>
      <c r="AX130" s="13" t="s">
        <v>75</v>
      </c>
      <c r="AY130" s="215" t="s">
        <v>184</v>
      </c>
    </row>
    <row r="131" spans="2:51" s="13" customFormat="1" ht="22.5">
      <c r="B131" s="205"/>
      <c r="C131" s="206"/>
      <c r="D131" s="207" t="s">
        <v>193</v>
      </c>
      <c r="E131" s="208" t="s">
        <v>1</v>
      </c>
      <c r="F131" s="209" t="s">
        <v>2573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193</v>
      </c>
      <c r="AU131" s="215" t="s">
        <v>82</v>
      </c>
      <c r="AV131" s="13" t="s">
        <v>82</v>
      </c>
      <c r="AW131" s="13" t="s">
        <v>31</v>
      </c>
      <c r="AX131" s="13" t="s">
        <v>75</v>
      </c>
      <c r="AY131" s="215" t="s">
        <v>184</v>
      </c>
    </row>
    <row r="132" spans="2:51" s="13" customFormat="1" ht="22.5">
      <c r="B132" s="205"/>
      <c r="C132" s="206"/>
      <c r="D132" s="207" t="s">
        <v>193</v>
      </c>
      <c r="E132" s="208" t="s">
        <v>1</v>
      </c>
      <c r="F132" s="209" t="s">
        <v>2574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193</v>
      </c>
      <c r="AU132" s="215" t="s">
        <v>82</v>
      </c>
      <c r="AV132" s="13" t="s">
        <v>82</v>
      </c>
      <c r="AW132" s="13" t="s">
        <v>31</v>
      </c>
      <c r="AX132" s="13" t="s">
        <v>75</v>
      </c>
      <c r="AY132" s="215" t="s">
        <v>184</v>
      </c>
    </row>
    <row r="133" spans="2:51" s="13" customFormat="1" ht="11.25">
      <c r="B133" s="205"/>
      <c r="C133" s="206"/>
      <c r="D133" s="207" t="s">
        <v>193</v>
      </c>
      <c r="E133" s="208" t="s">
        <v>1</v>
      </c>
      <c r="F133" s="209" t="s">
        <v>2575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193</v>
      </c>
      <c r="AU133" s="215" t="s">
        <v>82</v>
      </c>
      <c r="AV133" s="13" t="s">
        <v>82</v>
      </c>
      <c r="AW133" s="13" t="s">
        <v>31</v>
      </c>
      <c r="AX133" s="13" t="s">
        <v>75</v>
      </c>
      <c r="AY133" s="215" t="s">
        <v>184</v>
      </c>
    </row>
    <row r="134" spans="2:51" s="13" customFormat="1" ht="11.25">
      <c r="B134" s="205"/>
      <c r="C134" s="206"/>
      <c r="D134" s="207" t="s">
        <v>193</v>
      </c>
      <c r="E134" s="208" t="s">
        <v>1</v>
      </c>
      <c r="F134" s="209" t="s">
        <v>2576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193</v>
      </c>
      <c r="AU134" s="215" t="s">
        <v>82</v>
      </c>
      <c r="AV134" s="13" t="s">
        <v>82</v>
      </c>
      <c r="AW134" s="13" t="s">
        <v>31</v>
      </c>
      <c r="AX134" s="13" t="s">
        <v>75</v>
      </c>
      <c r="AY134" s="215" t="s">
        <v>184</v>
      </c>
    </row>
    <row r="135" spans="2:51" s="13" customFormat="1" ht="22.5">
      <c r="B135" s="205"/>
      <c r="C135" s="206"/>
      <c r="D135" s="207" t="s">
        <v>193</v>
      </c>
      <c r="E135" s="208" t="s">
        <v>1</v>
      </c>
      <c r="F135" s="209" t="s">
        <v>2577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193</v>
      </c>
      <c r="AU135" s="215" t="s">
        <v>82</v>
      </c>
      <c r="AV135" s="13" t="s">
        <v>82</v>
      </c>
      <c r="AW135" s="13" t="s">
        <v>31</v>
      </c>
      <c r="AX135" s="13" t="s">
        <v>75</v>
      </c>
      <c r="AY135" s="215" t="s">
        <v>184</v>
      </c>
    </row>
    <row r="136" spans="2:51" s="13" customFormat="1" ht="11.25">
      <c r="B136" s="205"/>
      <c r="C136" s="206"/>
      <c r="D136" s="207" t="s">
        <v>193</v>
      </c>
      <c r="E136" s="208" t="s">
        <v>1</v>
      </c>
      <c r="F136" s="209" t="s">
        <v>2578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193</v>
      </c>
      <c r="AU136" s="215" t="s">
        <v>82</v>
      </c>
      <c r="AV136" s="13" t="s">
        <v>82</v>
      </c>
      <c r="AW136" s="13" t="s">
        <v>31</v>
      </c>
      <c r="AX136" s="13" t="s">
        <v>75</v>
      </c>
      <c r="AY136" s="215" t="s">
        <v>184</v>
      </c>
    </row>
    <row r="137" spans="2:51" s="13" customFormat="1" ht="11.25">
      <c r="B137" s="205"/>
      <c r="C137" s="206"/>
      <c r="D137" s="207" t="s">
        <v>193</v>
      </c>
      <c r="E137" s="208" t="s">
        <v>1</v>
      </c>
      <c r="F137" s="209" t="s">
        <v>2579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193</v>
      </c>
      <c r="AU137" s="215" t="s">
        <v>82</v>
      </c>
      <c r="AV137" s="13" t="s">
        <v>82</v>
      </c>
      <c r="AW137" s="13" t="s">
        <v>31</v>
      </c>
      <c r="AX137" s="13" t="s">
        <v>75</v>
      </c>
      <c r="AY137" s="215" t="s">
        <v>184</v>
      </c>
    </row>
    <row r="138" spans="2:51" s="13" customFormat="1" ht="22.5">
      <c r="B138" s="205"/>
      <c r="C138" s="206"/>
      <c r="D138" s="207" t="s">
        <v>193</v>
      </c>
      <c r="E138" s="208" t="s">
        <v>1</v>
      </c>
      <c r="F138" s="209" t="s">
        <v>2580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193</v>
      </c>
      <c r="AU138" s="215" t="s">
        <v>82</v>
      </c>
      <c r="AV138" s="13" t="s">
        <v>82</v>
      </c>
      <c r="AW138" s="13" t="s">
        <v>31</v>
      </c>
      <c r="AX138" s="13" t="s">
        <v>75</v>
      </c>
      <c r="AY138" s="215" t="s">
        <v>184</v>
      </c>
    </row>
    <row r="139" spans="2:51" s="13" customFormat="1" ht="22.5">
      <c r="B139" s="205"/>
      <c r="C139" s="206"/>
      <c r="D139" s="207" t="s">
        <v>193</v>
      </c>
      <c r="E139" s="208" t="s">
        <v>1</v>
      </c>
      <c r="F139" s="209" t="s">
        <v>2581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193</v>
      </c>
      <c r="AU139" s="215" t="s">
        <v>82</v>
      </c>
      <c r="AV139" s="13" t="s">
        <v>82</v>
      </c>
      <c r="AW139" s="13" t="s">
        <v>31</v>
      </c>
      <c r="AX139" s="13" t="s">
        <v>75</v>
      </c>
      <c r="AY139" s="215" t="s">
        <v>184</v>
      </c>
    </row>
    <row r="140" spans="2:51" s="13" customFormat="1" ht="11.25">
      <c r="B140" s="205"/>
      <c r="C140" s="206"/>
      <c r="D140" s="207" t="s">
        <v>193</v>
      </c>
      <c r="E140" s="208" t="s">
        <v>1</v>
      </c>
      <c r="F140" s="209" t="s">
        <v>2582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193</v>
      </c>
      <c r="AU140" s="215" t="s">
        <v>82</v>
      </c>
      <c r="AV140" s="13" t="s">
        <v>82</v>
      </c>
      <c r="AW140" s="13" t="s">
        <v>31</v>
      </c>
      <c r="AX140" s="13" t="s">
        <v>75</v>
      </c>
      <c r="AY140" s="215" t="s">
        <v>184</v>
      </c>
    </row>
    <row r="141" spans="2:51" s="13" customFormat="1" ht="11.25">
      <c r="B141" s="205"/>
      <c r="C141" s="206"/>
      <c r="D141" s="207" t="s">
        <v>193</v>
      </c>
      <c r="E141" s="208" t="s">
        <v>1</v>
      </c>
      <c r="F141" s="209" t="s">
        <v>2583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193</v>
      </c>
      <c r="AU141" s="215" t="s">
        <v>82</v>
      </c>
      <c r="AV141" s="13" t="s">
        <v>82</v>
      </c>
      <c r="AW141" s="13" t="s">
        <v>31</v>
      </c>
      <c r="AX141" s="13" t="s">
        <v>75</v>
      </c>
      <c r="AY141" s="215" t="s">
        <v>184</v>
      </c>
    </row>
    <row r="142" spans="2:51" s="13" customFormat="1" ht="22.5">
      <c r="B142" s="205"/>
      <c r="C142" s="206"/>
      <c r="D142" s="207" t="s">
        <v>193</v>
      </c>
      <c r="E142" s="208" t="s">
        <v>1</v>
      </c>
      <c r="F142" s="209" t="s">
        <v>2584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193</v>
      </c>
      <c r="AU142" s="215" t="s">
        <v>82</v>
      </c>
      <c r="AV142" s="13" t="s">
        <v>82</v>
      </c>
      <c r="AW142" s="13" t="s">
        <v>31</v>
      </c>
      <c r="AX142" s="13" t="s">
        <v>75</v>
      </c>
      <c r="AY142" s="215" t="s">
        <v>184</v>
      </c>
    </row>
    <row r="143" spans="2:51" s="14" customFormat="1" ht="11.25">
      <c r="B143" s="216"/>
      <c r="C143" s="217"/>
      <c r="D143" s="207" t="s">
        <v>193</v>
      </c>
      <c r="E143" s="218" t="s">
        <v>1</v>
      </c>
      <c r="F143" s="219" t="s">
        <v>82</v>
      </c>
      <c r="G143" s="217"/>
      <c r="H143" s="220">
        <v>1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193</v>
      </c>
      <c r="AU143" s="226" t="s">
        <v>82</v>
      </c>
      <c r="AV143" s="14" t="s">
        <v>84</v>
      </c>
      <c r="AW143" s="14" t="s">
        <v>31</v>
      </c>
      <c r="AX143" s="14" t="s">
        <v>75</v>
      </c>
      <c r="AY143" s="226" t="s">
        <v>184</v>
      </c>
    </row>
    <row r="144" spans="2:51" s="15" customFormat="1" ht="11.25">
      <c r="B144" s="241"/>
      <c r="C144" s="242"/>
      <c r="D144" s="207" t="s">
        <v>193</v>
      </c>
      <c r="E144" s="243" t="s">
        <v>1</v>
      </c>
      <c r="F144" s="244" t="s">
        <v>2077</v>
      </c>
      <c r="G144" s="242"/>
      <c r="H144" s="245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193</v>
      </c>
      <c r="AU144" s="251" t="s">
        <v>82</v>
      </c>
      <c r="AV144" s="15" t="s">
        <v>191</v>
      </c>
      <c r="AW144" s="15" t="s">
        <v>31</v>
      </c>
      <c r="AX144" s="15" t="s">
        <v>82</v>
      </c>
      <c r="AY144" s="251" t="s">
        <v>184</v>
      </c>
    </row>
    <row r="145" spans="1:65" s="2" customFormat="1" ht="36">
      <c r="A145" s="34"/>
      <c r="B145" s="35"/>
      <c r="C145" s="192" t="s">
        <v>84</v>
      </c>
      <c r="D145" s="192" t="s">
        <v>187</v>
      </c>
      <c r="E145" s="193" t="s">
        <v>2585</v>
      </c>
      <c r="F145" s="194" t="s">
        <v>2586</v>
      </c>
      <c r="G145" s="195" t="s">
        <v>239</v>
      </c>
      <c r="H145" s="196">
        <v>1</v>
      </c>
      <c r="I145" s="197"/>
      <c r="J145" s="198">
        <f>ROUND(I145*H145,2)</f>
        <v>0</v>
      </c>
      <c r="K145" s="194" t="s">
        <v>649</v>
      </c>
      <c r="L145" s="39"/>
      <c r="M145" s="199" t="s">
        <v>1</v>
      </c>
      <c r="N145" s="200" t="s">
        <v>40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191</v>
      </c>
      <c r="AT145" s="203" t="s">
        <v>187</v>
      </c>
      <c r="AU145" s="203" t="s">
        <v>82</v>
      </c>
      <c r="AY145" s="17" t="s">
        <v>184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82</v>
      </c>
      <c r="BK145" s="204">
        <f>ROUND(I145*H145,2)</f>
        <v>0</v>
      </c>
      <c r="BL145" s="17" t="s">
        <v>191</v>
      </c>
      <c r="BM145" s="203" t="s">
        <v>191</v>
      </c>
    </row>
    <row r="146" spans="1:65" s="13" customFormat="1" ht="22.5">
      <c r="B146" s="205"/>
      <c r="C146" s="206"/>
      <c r="D146" s="207" t="s">
        <v>193</v>
      </c>
      <c r="E146" s="208" t="s">
        <v>1</v>
      </c>
      <c r="F146" s="209" t="s">
        <v>2587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193</v>
      </c>
      <c r="AU146" s="215" t="s">
        <v>82</v>
      </c>
      <c r="AV146" s="13" t="s">
        <v>82</v>
      </c>
      <c r="AW146" s="13" t="s">
        <v>31</v>
      </c>
      <c r="AX146" s="13" t="s">
        <v>75</v>
      </c>
      <c r="AY146" s="215" t="s">
        <v>184</v>
      </c>
    </row>
    <row r="147" spans="1:65" s="14" customFormat="1" ht="11.25">
      <c r="B147" s="216"/>
      <c r="C147" s="217"/>
      <c r="D147" s="207" t="s">
        <v>193</v>
      </c>
      <c r="E147" s="218" t="s">
        <v>1</v>
      </c>
      <c r="F147" s="219" t="s">
        <v>82</v>
      </c>
      <c r="G147" s="217"/>
      <c r="H147" s="220">
        <v>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193</v>
      </c>
      <c r="AU147" s="226" t="s">
        <v>82</v>
      </c>
      <c r="AV147" s="14" t="s">
        <v>84</v>
      </c>
      <c r="AW147" s="14" t="s">
        <v>31</v>
      </c>
      <c r="AX147" s="14" t="s">
        <v>75</v>
      </c>
      <c r="AY147" s="226" t="s">
        <v>184</v>
      </c>
    </row>
    <row r="148" spans="1:65" s="15" customFormat="1" ht="11.25">
      <c r="B148" s="241"/>
      <c r="C148" s="242"/>
      <c r="D148" s="207" t="s">
        <v>193</v>
      </c>
      <c r="E148" s="243" t="s">
        <v>1</v>
      </c>
      <c r="F148" s="244" t="s">
        <v>2077</v>
      </c>
      <c r="G148" s="242"/>
      <c r="H148" s="245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193</v>
      </c>
      <c r="AU148" s="251" t="s">
        <v>82</v>
      </c>
      <c r="AV148" s="15" t="s">
        <v>191</v>
      </c>
      <c r="AW148" s="15" t="s">
        <v>31</v>
      </c>
      <c r="AX148" s="15" t="s">
        <v>82</v>
      </c>
      <c r="AY148" s="251" t="s">
        <v>184</v>
      </c>
    </row>
    <row r="149" spans="1:65" s="2" customFormat="1" ht="36">
      <c r="A149" s="34"/>
      <c r="B149" s="35"/>
      <c r="C149" s="192" t="s">
        <v>185</v>
      </c>
      <c r="D149" s="192" t="s">
        <v>187</v>
      </c>
      <c r="E149" s="193" t="s">
        <v>2585</v>
      </c>
      <c r="F149" s="194" t="s">
        <v>2586</v>
      </c>
      <c r="G149" s="195" t="s">
        <v>239</v>
      </c>
      <c r="H149" s="196">
        <v>1</v>
      </c>
      <c r="I149" s="197"/>
      <c r="J149" s="198">
        <f>ROUND(I149*H149,2)</f>
        <v>0</v>
      </c>
      <c r="K149" s="194" t="s">
        <v>649</v>
      </c>
      <c r="L149" s="39"/>
      <c r="M149" s="199" t="s">
        <v>1</v>
      </c>
      <c r="N149" s="200" t="s">
        <v>40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191</v>
      </c>
      <c r="AT149" s="203" t="s">
        <v>187</v>
      </c>
      <c r="AU149" s="203" t="s">
        <v>82</v>
      </c>
      <c r="AY149" s="17" t="s">
        <v>184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191</v>
      </c>
      <c r="BM149" s="203" t="s">
        <v>242</v>
      </c>
    </row>
    <row r="150" spans="1:65" s="13" customFormat="1" ht="22.5">
      <c r="B150" s="205"/>
      <c r="C150" s="206"/>
      <c r="D150" s="207" t="s">
        <v>193</v>
      </c>
      <c r="E150" s="208" t="s">
        <v>1</v>
      </c>
      <c r="F150" s="209" t="s">
        <v>2588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193</v>
      </c>
      <c r="AU150" s="215" t="s">
        <v>82</v>
      </c>
      <c r="AV150" s="13" t="s">
        <v>82</v>
      </c>
      <c r="AW150" s="13" t="s">
        <v>31</v>
      </c>
      <c r="AX150" s="13" t="s">
        <v>75</v>
      </c>
      <c r="AY150" s="215" t="s">
        <v>184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82</v>
      </c>
      <c r="G151" s="217"/>
      <c r="H151" s="220">
        <v>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15" customFormat="1" ht="11.25">
      <c r="B152" s="241"/>
      <c r="C152" s="242"/>
      <c r="D152" s="207" t="s">
        <v>193</v>
      </c>
      <c r="E152" s="243" t="s">
        <v>1</v>
      </c>
      <c r="F152" s="244" t="s">
        <v>2077</v>
      </c>
      <c r="G152" s="242"/>
      <c r="H152" s="245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193</v>
      </c>
      <c r="AU152" s="251" t="s">
        <v>82</v>
      </c>
      <c r="AV152" s="15" t="s">
        <v>191</v>
      </c>
      <c r="AW152" s="15" t="s">
        <v>31</v>
      </c>
      <c r="AX152" s="15" t="s">
        <v>82</v>
      </c>
      <c r="AY152" s="251" t="s">
        <v>184</v>
      </c>
    </row>
    <row r="153" spans="1:65" s="2" customFormat="1" ht="24">
      <c r="A153" s="34"/>
      <c r="B153" s="35"/>
      <c r="C153" s="192" t="s">
        <v>191</v>
      </c>
      <c r="D153" s="192" t="s">
        <v>187</v>
      </c>
      <c r="E153" s="193" t="s">
        <v>2589</v>
      </c>
      <c r="F153" s="194" t="s">
        <v>2590</v>
      </c>
      <c r="G153" s="195" t="s">
        <v>239</v>
      </c>
      <c r="H153" s="196">
        <v>2</v>
      </c>
      <c r="I153" s="197"/>
      <c r="J153" s="198">
        <f>ROUND(I153*H153,2)</f>
        <v>0</v>
      </c>
      <c r="K153" s="194" t="s">
        <v>649</v>
      </c>
      <c r="L153" s="39"/>
      <c r="M153" s="199" t="s">
        <v>1</v>
      </c>
      <c r="N153" s="200" t="s">
        <v>40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191</v>
      </c>
      <c r="AT153" s="203" t="s">
        <v>187</v>
      </c>
      <c r="AU153" s="203" t="s">
        <v>82</v>
      </c>
      <c r="AY153" s="17" t="s">
        <v>184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82</v>
      </c>
      <c r="BK153" s="204">
        <f>ROUND(I153*H153,2)</f>
        <v>0</v>
      </c>
      <c r="BL153" s="17" t="s">
        <v>191</v>
      </c>
      <c r="BM153" s="203" t="s">
        <v>251</v>
      </c>
    </row>
    <row r="154" spans="1:65" s="13" customFormat="1" ht="11.25">
      <c r="B154" s="205"/>
      <c r="C154" s="206"/>
      <c r="D154" s="207" t="s">
        <v>193</v>
      </c>
      <c r="E154" s="208" t="s">
        <v>1</v>
      </c>
      <c r="F154" s="209" t="s">
        <v>2591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193</v>
      </c>
      <c r="AU154" s="215" t="s">
        <v>82</v>
      </c>
      <c r="AV154" s="13" t="s">
        <v>82</v>
      </c>
      <c r="AW154" s="13" t="s">
        <v>31</v>
      </c>
      <c r="AX154" s="13" t="s">
        <v>75</v>
      </c>
      <c r="AY154" s="215" t="s">
        <v>184</v>
      </c>
    </row>
    <row r="155" spans="1:65" s="13" customFormat="1" ht="11.25">
      <c r="B155" s="205"/>
      <c r="C155" s="206"/>
      <c r="D155" s="207" t="s">
        <v>193</v>
      </c>
      <c r="E155" s="208" t="s">
        <v>1</v>
      </c>
      <c r="F155" s="209" t="s">
        <v>2592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193</v>
      </c>
      <c r="AU155" s="215" t="s">
        <v>82</v>
      </c>
      <c r="AV155" s="13" t="s">
        <v>82</v>
      </c>
      <c r="AW155" s="13" t="s">
        <v>31</v>
      </c>
      <c r="AX155" s="13" t="s">
        <v>75</v>
      </c>
      <c r="AY155" s="215" t="s">
        <v>184</v>
      </c>
    </row>
    <row r="156" spans="1:65" s="13" customFormat="1" ht="11.25">
      <c r="B156" s="205"/>
      <c r="C156" s="206"/>
      <c r="D156" s="207" t="s">
        <v>193</v>
      </c>
      <c r="E156" s="208" t="s">
        <v>1</v>
      </c>
      <c r="F156" s="209" t="s">
        <v>2579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193</v>
      </c>
      <c r="AU156" s="215" t="s">
        <v>82</v>
      </c>
      <c r="AV156" s="13" t="s">
        <v>82</v>
      </c>
      <c r="AW156" s="13" t="s">
        <v>31</v>
      </c>
      <c r="AX156" s="13" t="s">
        <v>75</v>
      </c>
      <c r="AY156" s="215" t="s">
        <v>184</v>
      </c>
    </row>
    <row r="157" spans="1:65" s="13" customFormat="1" ht="11.25">
      <c r="B157" s="205"/>
      <c r="C157" s="206"/>
      <c r="D157" s="207" t="s">
        <v>193</v>
      </c>
      <c r="E157" s="208" t="s">
        <v>1</v>
      </c>
      <c r="F157" s="209" t="s">
        <v>2593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193</v>
      </c>
      <c r="AU157" s="215" t="s">
        <v>82</v>
      </c>
      <c r="AV157" s="13" t="s">
        <v>82</v>
      </c>
      <c r="AW157" s="13" t="s">
        <v>31</v>
      </c>
      <c r="AX157" s="13" t="s">
        <v>75</v>
      </c>
      <c r="AY157" s="215" t="s">
        <v>184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84</v>
      </c>
      <c r="G158" s="217"/>
      <c r="H158" s="220">
        <v>2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82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5" customFormat="1" ht="11.25">
      <c r="B159" s="241"/>
      <c r="C159" s="242"/>
      <c r="D159" s="207" t="s">
        <v>193</v>
      </c>
      <c r="E159" s="243" t="s">
        <v>1</v>
      </c>
      <c r="F159" s="244" t="s">
        <v>2077</v>
      </c>
      <c r="G159" s="242"/>
      <c r="H159" s="245">
        <v>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193</v>
      </c>
      <c r="AU159" s="251" t="s">
        <v>82</v>
      </c>
      <c r="AV159" s="15" t="s">
        <v>191</v>
      </c>
      <c r="AW159" s="15" t="s">
        <v>31</v>
      </c>
      <c r="AX159" s="15" t="s">
        <v>82</v>
      </c>
      <c r="AY159" s="251" t="s">
        <v>184</v>
      </c>
    </row>
    <row r="160" spans="1:65" s="2" customFormat="1" ht="24">
      <c r="A160" s="34"/>
      <c r="B160" s="35"/>
      <c r="C160" s="192" t="s">
        <v>236</v>
      </c>
      <c r="D160" s="192" t="s">
        <v>187</v>
      </c>
      <c r="E160" s="193" t="s">
        <v>2594</v>
      </c>
      <c r="F160" s="194" t="s">
        <v>2595</v>
      </c>
      <c r="G160" s="195" t="s">
        <v>239</v>
      </c>
      <c r="H160" s="196">
        <v>2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82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191</v>
      </c>
      <c r="BM160" s="203" t="s">
        <v>261</v>
      </c>
    </row>
    <row r="161" spans="1:65" s="13" customFormat="1" ht="11.25">
      <c r="B161" s="205"/>
      <c r="C161" s="206"/>
      <c r="D161" s="207" t="s">
        <v>193</v>
      </c>
      <c r="E161" s="208" t="s">
        <v>1</v>
      </c>
      <c r="F161" s="209" t="s">
        <v>2591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193</v>
      </c>
      <c r="AU161" s="215" t="s">
        <v>82</v>
      </c>
      <c r="AV161" s="13" t="s">
        <v>82</v>
      </c>
      <c r="AW161" s="13" t="s">
        <v>31</v>
      </c>
      <c r="AX161" s="13" t="s">
        <v>75</v>
      </c>
      <c r="AY161" s="215" t="s">
        <v>184</v>
      </c>
    </row>
    <row r="162" spans="1:65" s="13" customFormat="1" ht="11.25">
      <c r="B162" s="205"/>
      <c r="C162" s="206"/>
      <c r="D162" s="207" t="s">
        <v>193</v>
      </c>
      <c r="E162" s="208" t="s">
        <v>1</v>
      </c>
      <c r="F162" s="209" t="s">
        <v>2596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193</v>
      </c>
      <c r="AU162" s="215" t="s">
        <v>82</v>
      </c>
      <c r="AV162" s="13" t="s">
        <v>82</v>
      </c>
      <c r="AW162" s="13" t="s">
        <v>31</v>
      </c>
      <c r="AX162" s="13" t="s">
        <v>75</v>
      </c>
      <c r="AY162" s="215" t="s">
        <v>184</v>
      </c>
    </row>
    <row r="163" spans="1:65" s="14" customFormat="1" ht="11.25">
      <c r="B163" s="216"/>
      <c r="C163" s="217"/>
      <c r="D163" s="207" t="s">
        <v>193</v>
      </c>
      <c r="E163" s="218" t="s">
        <v>1</v>
      </c>
      <c r="F163" s="219" t="s">
        <v>84</v>
      </c>
      <c r="G163" s="217"/>
      <c r="H163" s="220">
        <v>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193</v>
      </c>
      <c r="AU163" s="226" t="s">
        <v>82</v>
      </c>
      <c r="AV163" s="14" t="s">
        <v>84</v>
      </c>
      <c r="AW163" s="14" t="s">
        <v>31</v>
      </c>
      <c r="AX163" s="14" t="s">
        <v>75</v>
      </c>
      <c r="AY163" s="226" t="s">
        <v>184</v>
      </c>
    </row>
    <row r="164" spans="1:65" s="15" customFormat="1" ht="11.25">
      <c r="B164" s="241"/>
      <c r="C164" s="242"/>
      <c r="D164" s="207" t="s">
        <v>193</v>
      </c>
      <c r="E164" s="243" t="s">
        <v>1</v>
      </c>
      <c r="F164" s="244" t="s">
        <v>2077</v>
      </c>
      <c r="G164" s="242"/>
      <c r="H164" s="245">
        <v>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193</v>
      </c>
      <c r="AU164" s="251" t="s">
        <v>82</v>
      </c>
      <c r="AV164" s="15" t="s">
        <v>191</v>
      </c>
      <c r="AW164" s="15" t="s">
        <v>31</v>
      </c>
      <c r="AX164" s="15" t="s">
        <v>82</v>
      </c>
      <c r="AY164" s="251" t="s">
        <v>184</v>
      </c>
    </row>
    <row r="165" spans="1:65" s="2" customFormat="1" ht="24">
      <c r="A165" s="34"/>
      <c r="B165" s="35"/>
      <c r="C165" s="192" t="s">
        <v>242</v>
      </c>
      <c r="D165" s="192" t="s">
        <v>187</v>
      </c>
      <c r="E165" s="193" t="s">
        <v>2597</v>
      </c>
      <c r="F165" s="194" t="s">
        <v>2598</v>
      </c>
      <c r="G165" s="195" t="s">
        <v>239</v>
      </c>
      <c r="H165" s="196">
        <v>2</v>
      </c>
      <c r="I165" s="197"/>
      <c r="J165" s="198">
        <f>ROUND(I165*H165,2)</f>
        <v>0</v>
      </c>
      <c r="K165" s="194" t="s">
        <v>649</v>
      </c>
      <c r="L165" s="39"/>
      <c r="M165" s="199" t="s">
        <v>1</v>
      </c>
      <c r="N165" s="200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191</v>
      </c>
      <c r="AT165" s="203" t="s">
        <v>187</v>
      </c>
      <c r="AU165" s="203" t="s">
        <v>82</v>
      </c>
      <c r="AY165" s="17" t="s">
        <v>184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191</v>
      </c>
      <c r="BM165" s="203" t="s">
        <v>287</v>
      </c>
    </row>
    <row r="166" spans="1:65" s="13" customFormat="1" ht="11.25">
      <c r="B166" s="205"/>
      <c r="C166" s="206"/>
      <c r="D166" s="207" t="s">
        <v>193</v>
      </c>
      <c r="E166" s="208" t="s">
        <v>1</v>
      </c>
      <c r="F166" s="209" t="s">
        <v>2591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193</v>
      </c>
      <c r="AU166" s="215" t="s">
        <v>82</v>
      </c>
      <c r="AV166" s="13" t="s">
        <v>82</v>
      </c>
      <c r="AW166" s="13" t="s">
        <v>31</v>
      </c>
      <c r="AX166" s="13" t="s">
        <v>75</v>
      </c>
      <c r="AY166" s="215" t="s">
        <v>184</v>
      </c>
    </row>
    <row r="167" spans="1:65" s="13" customFormat="1" ht="11.25">
      <c r="B167" s="205"/>
      <c r="C167" s="206"/>
      <c r="D167" s="207" t="s">
        <v>193</v>
      </c>
      <c r="E167" s="208" t="s">
        <v>1</v>
      </c>
      <c r="F167" s="209" t="s">
        <v>2592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193</v>
      </c>
      <c r="AU167" s="215" t="s">
        <v>82</v>
      </c>
      <c r="AV167" s="13" t="s">
        <v>82</v>
      </c>
      <c r="AW167" s="13" t="s">
        <v>31</v>
      </c>
      <c r="AX167" s="13" t="s">
        <v>75</v>
      </c>
      <c r="AY167" s="215" t="s">
        <v>184</v>
      </c>
    </row>
    <row r="168" spans="1:65" s="13" customFormat="1" ht="11.25">
      <c r="B168" s="205"/>
      <c r="C168" s="206"/>
      <c r="D168" s="207" t="s">
        <v>193</v>
      </c>
      <c r="E168" s="208" t="s">
        <v>1</v>
      </c>
      <c r="F168" s="209" t="s">
        <v>2579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193</v>
      </c>
      <c r="AU168" s="215" t="s">
        <v>82</v>
      </c>
      <c r="AV168" s="13" t="s">
        <v>82</v>
      </c>
      <c r="AW168" s="13" t="s">
        <v>31</v>
      </c>
      <c r="AX168" s="13" t="s">
        <v>75</v>
      </c>
      <c r="AY168" s="215" t="s">
        <v>184</v>
      </c>
    </row>
    <row r="169" spans="1:65" s="13" customFormat="1" ht="11.25">
      <c r="B169" s="205"/>
      <c r="C169" s="206"/>
      <c r="D169" s="207" t="s">
        <v>193</v>
      </c>
      <c r="E169" s="208" t="s">
        <v>1</v>
      </c>
      <c r="F169" s="209" t="s">
        <v>2599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193</v>
      </c>
      <c r="AU169" s="215" t="s">
        <v>82</v>
      </c>
      <c r="AV169" s="13" t="s">
        <v>82</v>
      </c>
      <c r="AW169" s="13" t="s">
        <v>31</v>
      </c>
      <c r="AX169" s="13" t="s">
        <v>75</v>
      </c>
      <c r="AY169" s="215" t="s">
        <v>184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84</v>
      </c>
      <c r="G170" s="217"/>
      <c r="H170" s="220">
        <v>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5" customFormat="1" ht="11.25">
      <c r="B171" s="241"/>
      <c r="C171" s="242"/>
      <c r="D171" s="207" t="s">
        <v>193</v>
      </c>
      <c r="E171" s="243" t="s">
        <v>1</v>
      </c>
      <c r="F171" s="244" t="s">
        <v>2077</v>
      </c>
      <c r="G171" s="242"/>
      <c r="H171" s="245">
        <v>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193</v>
      </c>
      <c r="AU171" s="251" t="s">
        <v>82</v>
      </c>
      <c r="AV171" s="15" t="s">
        <v>191</v>
      </c>
      <c r="AW171" s="15" t="s">
        <v>31</v>
      </c>
      <c r="AX171" s="15" t="s">
        <v>82</v>
      </c>
      <c r="AY171" s="251" t="s">
        <v>184</v>
      </c>
    </row>
    <row r="172" spans="1:65" s="2" customFormat="1" ht="24">
      <c r="A172" s="34"/>
      <c r="B172" s="35"/>
      <c r="C172" s="192" t="s">
        <v>246</v>
      </c>
      <c r="D172" s="192" t="s">
        <v>187</v>
      </c>
      <c r="E172" s="193" t="s">
        <v>2600</v>
      </c>
      <c r="F172" s="194" t="s">
        <v>2601</v>
      </c>
      <c r="G172" s="195" t="s">
        <v>239</v>
      </c>
      <c r="H172" s="196">
        <v>2</v>
      </c>
      <c r="I172" s="197"/>
      <c r="J172" s="198">
        <f>ROUND(I172*H172,2)</f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82</v>
      </c>
      <c r="AY172" s="17" t="s">
        <v>184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191</v>
      </c>
      <c r="BM172" s="203" t="s">
        <v>343</v>
      </c>
    </row>
    <row r="173" spans="1:65" s="13" customFormat="1" ht="11.25">
      <c r="B173" s="205"/>
      <c r="C173" s="206"/>
      <c r="D173" s="207" t="s">
        <v>193</v>
      </c>
      <c r="E173" s="208" t="s">
        <v>1</v>
      </c>
      <c r="F173" s="209" t="s">
        <v>2591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193</v>
      </c>
      <c r="AU173" s="215" t="s">
        <v>82</v>
      </c>
      <c r="AV173" s="13" t="s">
        <v>82</v>
      </c>
      <c r="AW173" s="13" t="s">
        <v>31</v>
      </c>
      <c r="AX173" s="13" t="s">
        <v>75</v>
      </c>
      <c r="AY173" s="215" t="s">
        <v>184</v>
      </c>
    </row>
    <row r="174" spans="1:65" s="13" customFormat="1" ht="11.25">
      <c r="B174" s="205"/>
      <c r="C174" s="206"/>
      <c r="D174" s="207" t="s">
        <v>193</v>
      </c>
      <c r="E174" s="208" t="s">
        <v>1</v>
      </c>
      <c r="F174" s="209" t="s">
        <v>2602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193</v>
      </c>
      <c r="AU174" s="215" t="s">
        <v>82</v>
      </c>
      <c r="AV174" s="13" t="s">
        <v>82</v>
      </c>
      <c r="AW174" s="13" t="s">
        <v>31</v>
      </c>
      <c r="AX174" s="13" t="s">
        <v>75</v>
      </c>
      <c r="AY174" s="215" t="s">
        <v>184</v>
      </c>
    </row>
    <row r="175" spans="1:65" s="14" customFormat="1" ht="11.25">
      <c r="B175" s="216"/>
      <c r="C175" s="217"/>
      <c r="D175" s="207" t="s">
        <v>193</v>
      </c>
      <c r="E175" s="218" t="s">
        <v>1</v>
      </c>
      <c r="F175" s="219" t="s">
        <v>84</v>
      </c>
      <c r="G175" s="217"/>
      <c r="H175" s="220">
        <v>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193</v>
      </c>
      <c r="AU175" s="226" t="s">
        <v>82</v>
      </c>
      <c r="AV175" s="14" t="s">
        <v>84</v>
      </c>
      <c r="AW175" s="14" t="s">
        <v>31</v>
      </c>
      <c r="AX175" s="14" t="s">
        <v>75</v>
      </c>
      <c r="AY175" s="226" t="s">
        <v>184</v>
      </c>
    </row>
    <row r="176" spans="1:65" s="15" customFormat="1" ht="11.25">
      <c r="B176" s="241"/>
      <c r="C176" s="242"/>
      <c r="D176" s="207" t="s">
        <v>193</v>
      </c>
      <c r="E176" s="243" t="s">
        <v>1</v>
      </c>
      <c r="F176" s="244" t="s">
        <v>2077</v>
      </c>
      <c r="G176" s="242"/>
      <c r="H176" s="245">
        <v>2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193</v>
      </c>
      <c r="AU176" s="251" t="s">
        <v>82</v>
      </c>
      <c r="AV176" s="15" t="s">
        <v>191</v>
      </c>
      <c r="AW176" s="15" t="s">
        <v>31</v>
      </c>
      <c r="AX176" s="15" t="s">
        <v>82</v>
      </c>
      <c r="AY176" s="251" t="s">
        <v>184</v>
      </c>
    </row>
    <row r="177" spans="1:65" s="2" customFormat="1" ht="36">
      <c r="A177" s="34"/>
      <c r="B177" s="35"/>
      <c r="C177" s="192" t="s">
        <v>251</v>
      </c>
      <c r="D177" s="192" t="s">
        <v>187</v>
      </c>
      <c r="E177" s="193" t="s">
        <v>2603</v>
      </c>
      <c r="F177" s="194" t="s">
        <v>2604</v>
      </c>
      <c r="G177" s="195" t="s">
        <v>239</v>
      </c>
      <c r="H177" s="196">
        <v>4</v>
      </c>
      <c r="I177" s="197"/>
      <c r="J177" s="198">
        <f>ROUND(I177*H177,2)</f>
        <v>0</v>
      </c>
      <c r="K177" s="194" t="s">
        <v>649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191</v>
      </c>
      <c r="AT177" s="203" t="s">
        <v>187</v>
      </c>
      <c r="AU177" s="203" t="s">
        <v>82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191</v>
      </c>
      <c r="BM177" s="203" t="s">
        <v>382</v>
      </c>
    </row>
    <row r="178" spans="1:65" s="13" customFormat="1" ht="11.25">
      <c r="B178" s="205"/>
      <c r="C178" s="206"/>
      <c r="D178" s="207" t="s">
        <v>193</v>
      </c>
      <c r="E178" s="208" t="s">
        <v>1</v>
      </c>
      <c r="F178" s="209" t="s">
        <v>2605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193</v>
      </c>
      <c r="AU178" s="215" t="s">
        <v>82</v>
      </c>
      <c r="AV178" s="13" t="s">
        <v>82</v>
      </c>
      <c r="AW178" s="13" t="s">
        <v>31</v>
      </c>
      <c r="AX178" s="13" t="s">
        <v>75</v>
      </c>
      <c r="AY178" s="215" t="s">
        <v>184</v>
      </c>
    </row>
    <row r="179" spans="1:65" s="13" customFormat="1" ht="11.25">
      <c r="B179" s="205"/>
      <c r="C179" s="206"/>
      <c r="D179" s="207" t="s">
        <v>193</v>
      </c>
      <c r="E179" s="208" t="s">
        <v>1</v>
      </c>
      <c r="F179" s="209" t="s">
        <v>2606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193</v>
      </c>
      <c r="AU179" s="215" t="s">
        <v>82</v>
      </c>
      <c r="AV179" s="13" t="s">
        <v>82</v>
      </c>
      <c r="AW179" s="13" t="s">
        <v>31</v>
      </c>
      <c r="AX179" s="13" t="s">
        <v>75</v>
      </c>
      <c r="AY179" s="215" t="s">
        <v>184</v>
      </c>
    </row>
    <row r="180" spans="1:65" s="14" customFormat="1" ht="11.25">
      <c r="B180" s="216"/>
      <c r="C180" s="217"/>
      <c r="D180" s="207" t="s">
        <v>193</v>
      </c>
      <c r="E180" s="218" t="s">
        <v>1</v>
      </c>
      <c r="F180" s="219" t="s">
        <v>191</v>
      </c>
      <c r="G180" s="217"/>
      <c r="H180" s="220">
        <v>4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193</v>
      </c>
      <c r="AU180" s="226" t="s">
        <v>82</v>
      </c>
      <c r="AV180" s="14" t="s">
        <v>84</v>
      </c>
      <c r="AW180" s="14" t="s">
        <v>31</v>
      </c>
      <c r="AX180" s="14" t="s">
        <v>75</v>
      </c>
      <c r="AY180" s="226" t="s">
        <v>184</v>
      </c>
    </row>
    <row r="181" spans="1:65" s="15" customFormat="1" ht="11.25">
      <c r="B181" s="241"/>
      <c r="C181" s="242"/>
      <c r="D181" s="207" t="s">
        <v>193</v>
      </c>
      <c r="E181" s="243" t="s">
        <v>1</v>
      </c>
      <c r="F181" s="244" t="s">
        <v>2077</v>
      </c>
      <c r="G181" s="242"/>
      <c r="H181" s="245">
        <v>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193</v>
      </c>
      <c r="AU181" s="251" t="s">
        <v>82</v>
      </c>
      <c r="AV181" s="15" t="s">
        <v>191</v>
      </c>
      <c r="AW181" s="15" t="s">
        <v>31</v>
      </c>
      <c r="AX181" s="15" t="s">
        <v>82</v>
      </c>
      <c r="AY181" s="251" t="s">
        <v>184</v>
      </c>
    </row>
    <row r="182" spans="1:65" s="2" customFormat="1" ht="36">
      <c r="A182" s="34"/>
      <c r="B182" s="35"/>
      <c r="C182" s="192" t="s">
        <v>256</v>
      </c>
      <c r="D182" s="192" t="s">
        <v>187</v>
      </c>
      <c r="E182" s="193" t="s">
        <v>2607</v>
      </c>
      <c r="F182" s="194" t="s">
        <v>2608</v>
      </c>
      <c r="G182" s="195" t="s">
        <v>239</v>
      </c>
      <c r="H182" s="196">
        <v>2</v>
      </c>
      <c r="I182" s="197"/>
      <c r="J182" s="198">
        <f>ROUND(I182*H182,2)</f>
        <v>0</v>
      </c>
      <c r="K182" s="194" t="s">
        <v>649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82</v>
      </c>
      <c r="AY182" s="17" t="s">
        <v>184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191</v>
      </c>
      <c r="BM182" s="203" t="s">
        <v>455</v>
      </c>
    </row>
    <row r="183" spans="1:65" s="13" customFormat="1" ht="22.5">
      <c r="B183" s="205"/>
      <c r="C183" s="206"/>
      <c r="D183" s="207" t="s">
        <v>193</v>
      </c>
      <c r="E183" s="208" t="s">
        <v>1</v>
      </c>
      <c r="F183" s="209" t="s">
        <v>2609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193</v>
      </c>
      <c r="AU183" s="215" t="s">
        <v>82</v>
      </c>
      <c r="AV183" s="13" t="s">
        <v>82</v>
      </c>
      <c r="AW183" s="13" t="s">
        <v>31</v>
      </c>
      <c r="AX183" s="13" t="s">
        <v>75</v>
      </c>
      <c r="AY183" s="215" t="s">
        <v>184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2610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82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84</v>
      </c>
      <c r="G185" s="217"/>
      <c r="H185" s="220">
        <v>2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82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5" customFormat="1" ht="11.25">
      <c r="B186" s="241"/>
      <c r="C186" s="242"/>
      <c r="D186" s="207" t="s">
        <v>193</v>
      </c>
      <c r="E186" s="243" t="s">
        <v>1</v>
      </c>
      <c r="F186" s="244" t="s">
        <v>2077</v>
      </c>
      <c r="G186" s="242"/>
      <c r="H186" s="245">
        <v>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193</v>
      </c>
      <c r="AU186" s="251" t="s">
        <v>82</v>
      </c>
      <c r="AV186" s="15" t="s">
        <v>191</v>
      </c>
      <c r="AW186" s="15" t="s">
        <v>31</v>
      </c>
      <c r="AX186" s="15" t="s">
        <v>82</v>
      </c>
      <c r="AY186" s="251" t="s">
        <v>184</v>
      </c>
    </row>
    <row r="187" spans="1:65" s="2" customFormat="1" ht="36">
      <c r="A187" s="34"/>
      <c r="B187" s="35"/>
      <c r="C187" s="192" t="s">
        <v>261</v>
      </c>
      <c r="D187" s="192" t="s">
        <v>187</v>
      </c>
      <c r="E187" s="193" t="s">
        <v>2611</v>
      </c>
      <c r="F187" s="194" t="s">
        <v>2612</v>
      </c>
      <c r="G187" s="195" t="s">
        <v>239</v>
      </c>
      <c r="H187" s="196">
        <v>8</v>
      </c>
      <c r="I187" s="197"/>
      <c r="J187" s="198">
        <f>ROUND(I187*H187,2)</f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82</v>
      </c>
      <c r="AY187" s="17" t="s">
        <v>184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191</v>
      </c>
      <c r="BM187" s="203" t="s">
        <v>507</v>
      </c>
    </row>
    <row r="188" spans="1:65" s="13" customFormat="1" ht="11.25">
      <c r="B188" s="205"/>
      <c r="C188" s="206"/>
      <c r="D188" s="207" t="s">
        <v>193</v>
      </c>
      <c r="E188" s="208" t="s">
        <v>1</v>
      </c>
      <c r="F188" s="209" t="s">
        <v>2613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193</v>
      </c>
      <c r="AU188" s="215" t="s">
        <v>82</v>
      </c>
      <c r="AV188" s="13" t="s">
        <v>82</v>
      </c>
      <c r="AW188" s="13" t="s">
        <v>31</v>
      </c>
      <c r="AX188" s="13" t="s">
        <v>75</v>
      </c>
      <c r="AY188" s="215" t="s">
        <v>184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251</v>
      </c>
      <c r="G189" s="217"/>
      <c r="H189" s="220">
        <v>8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82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15" customFormat="1" ht="11.25">
      <c r="B190" s="241"/>
      <c r="C190" s="242"/>
      <c r="D190" s="207" t="s">
        <v>193</v>
      </c>
      <c r="E190" s="243" t="s">
        <v>1</v>
      </c>
      <c r="F190" s="244" t="s">
        <v>2077</v>
      </c>
      <c r="G190" s="242"/>
      <c r="H190" s="245">
        <v>8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193</v>
      </c>
      <c r="AU190" s="251" t="s">
        <v>82</v>
      </c>
      <c r="AV190" s="15" t="s">
        <v>191</v>
      </c>
      <c r="AW190" s="15" t="s">
        <v>31</v>
      </c>
      <c r="AX190" s="15" t="s">
        <v>82</v>
      </c>
      <c r="AY190" s="251" t="s">
        <v>184</v>
      </c>
    </row>
    <row r="191" spans="1:65" s="2" customFormat="1" ht="36">
      <c r="A191" s="34"/>
      <c r="B191" s="35"/>
      <c r="C191" s="192" t="s">
        <v>270</v>
      </c>
      <c r="D191" s="192" t="s">
        <v>187</v>
      </c>
      <c r="E191" s="193" t="s">
        <v>2614</v>
      </c>
      <c r="F191" s="194" t="s">
        <v>2615</v>
      </c>
      <c r="G191" s="195" t="s">
        <v>239</v>
      </c>
      <c r="H191" s="196">
        <v>8</v>
      </c>
      <c r="I191" s="197"/>
      <c r="J191" s="198">
        <f>ROUND(I191*H191,2)</f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191</v>
      </c>
      <c r="AT191" s="203" t="s">
        <v>187</v>
      </c>
      <c r="AU191" s="203" t="s">
        <v>82</v>
      </c>
      <c r="AY191" s="17" t="s">
        <v>184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191</v>
      </c>
      <c r="BM191" s="203" t="s">
        <v>519</v>
      </c>
    </row>
    <row r="192" spans="1:65" s="13" customFormat="1" ht="11.25">
      <c r="B192" s="205"/>
      <c r="C192" s="206"/>
      <c r="D192" s="207" t="s">
        <v>193</v>
      </c>
      <c r="E192" s="208" t="s">
        <v>1</v>
      </c>
      <c r="F192" s="209" t="s">
        <v>2616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193</v>
      </c>
      <c r="AU192" s="215" t="s">
        <v>82</v>
      </c>
      <c r="AV192" s="13" t="s">
        <v>82</v>
      </c>
      <c r="AW192" s="13" t="s">
        <v>31</v>
      </c>
      <c r="AX192" s="13" t="s">
        <v>75</v>
      </c>
      <c r="AY192" s="215" t="s">
        <v>184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251</v>
      </c>
      <c r="G193" s="217"/>
      <c r="H193" s="220">
        <v>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82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15" customFormat="1" ht="11.25">
      <c r="B194" s="241"/>
      <c r="C194" s="242"/>
      <c r="D194" s="207" t="s">
        <v>193</v>
      </c>
      <c r="E194" s="243" t="s">
        <v>1</v>
      </c>
      <c r="F194" s="244" t="s">
        <v>2077</v>
      </c>
      <c r="G194" s="242"/>
      <c r="H194" s="245">
        <v>8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193</v>
      </c>
      <c r="AU194" s="251" t="s">
        <v>82</v>
      </c>
      <c r="AV194" s="15" t="s">
        <v>191</v>
      </c>
      <c r="AW194" s="15" t="s">
        <v>31</v>
      </c>
      <c r="AX194" s="15" t="s">
        <v>82</v>
      </c>
      <c r="AY194" s="251" t="s">
        <v>184</v>
      </c>
    </row>
    <row r="195" spans="1:65" s="2" customFormat="1" ht="44.25" customHeight="1">
      <c r="A195" s="34"/>
      <c r="B195" s="35"/>
      <c r="C195" s="192" t="s">
        <v>287</v>
      </c>
      <c r="D195" s="192" t="s">
        <v>187</v>
      </c>
      <c r="E195" s="193" t="s">
        <v>2617</v>
      </c>
      <c r="F195" s="194" t="s">
        <v>2618</v>
      </c>
      <c r="G195" s="195" t="s">
        <v>239</v>
      </c>
      <c r="H195" s="196">
        <v>1</v>
      </c>
      <c r="I195" s="197"/>
      <c r="J195" s="198">
        <f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191</v>
      </c>
      <c r="AT195" s="203" t="s">
        <v>187</v>
      </c>
      <c r="AU195" s="203" t="s">
        <v>82</v>
      </c>
      <c r="AY195" s="17" t="s">
        <v>184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191</v>
      </c>
      <c r="BM195" s="203" t="s">
        <v>539</v>
      </c>
    </row>
    <row r="196" spans="1:65" s="13" customFormat="1" ht="22.5">
      <c r="B196" s="205"/>
      <c r="C196" s="206"/>
      <c r="D196" s="207" t="s">
        <v>193</v>
      </c>
      <c r="E196" s="208" t="s">
        <v>1</v>
      </c>
      <c r="F196" s="209" t="s">
        <v>2619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193</v>
      </c>
      <c r="AU196" s="215" t="s">
        <v>82</v>
      </c>
      <c r="AV196" s="13" t="s">
        <v>82</v>
      </c>
      <c r="AW196" s="13" t="s">
        <v>31</v>
      </c>
      <c r="AX196" s="13" t="s">
        <v>75</v>
      </c>
      <c r="AY196" s="215" t="s">
        <v>184</v>
      </c>
    </row>
    <row r="197" spans="1:65" s="13" customFormat="1" ht="11.25">
      <c r="B197" s="205"/>
      <c r="C197" s="206"/>
      <c r="D197" s="207" t="s">
        <v>193</v>
      </c>
      <c r="E197" s="208" t="s">
        <v>1</v>
      </c>
      <c r="F197" s="209" t="s">
        <v>2620</v>
      </c>
      <c r="G197" s="206"/>
      <c r="H197" s="208" t="s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193</v>
      </c>
      <c r="AU197" s="215" t="s">
        <v>82</v>
      </c>
      <c r="AV197" s="13" t="s">
        <v>82</v>
      </c>
      <c r="AW197" s="13" t="s">
        <v>31</v>
      </c>
      <c r="AX197" s="13" t="s">
        <v>75</v>
      </c>
      <c r="AY197" s="215" t="s">
        <v>184</v>
      </c>
    </row>
    <row r="198" spans="1:65" s="13" customFormat="1" ht="22.5">
      <c r="B198" s="205"/>
      <c r="C198" s="206"/>
      <c r="D198" s="207" t="s">
        <v>193</v>
      </c>
      <c r="E198" s="208" t="s">
        <v>1</v>
      </c>
      <c r="F198" s="209" t="s">
        <v>2621</v>
      </c>
      <c r="G198" s="206"/>
      <c r="H198" s="208" t="s">
        <v>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193</v>
      </c>
      <c r="AU198" s="215" t="s">
        <v>82</v>
      </c>
      <c r="AV198" s="13" t="s">
        <v>82</v>
      </c>
      <c r="AW198" s="13" t="s">
        <v>31</v>
      </c>
      <c r="AX198" s="13" t="s">
        <v>75</v>
      </c>
      <c r="AY198" s="215" t="s">
        <v>184</v>
      </c>
    </row>
    <row r="199" spans="1:65" s="13" customFormat="1" ht="11.25">
      <c r="B199" s="205"/>
      <c r="C199" s="206"/>
      <c r="D199" s="207" t="s">
        <v>193</v>
      </c>
      <c r="E199" s="208" t="s">
        <v>1</v>
      </c>
      <c r="F199" s="209" t="s">
        <v>2622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82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22.5">
      <c r="B200" s="205"/>
      <c r="C200" s="206"/>
      <c r="D200" s="207" t="s">
        <v>193</v>
      </c>
      <c r="E200" s="208" t="s">
        <v>1</v>
      </c>
      <c r="F200" s="209" t="s">
        <v>2623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82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3" customFormat="1" ht="11.25">
      <c r="B201" s="205"/>
      <c r="C201" s="206"/>
      <c r="D201" s="207" t="s">
        <v>193</v>
      </c>
      <c r="E201" s="208" t="s">
        <v>1</v>
      </c>
      <c r="F201" s="209" t="s">
        <v>2624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193</v>
      </c>
      <c r="AU201" s="215" t="s">
        <v>82</v>
      </c>
      <c r="AV201" s="13" t="s">
        <v>82</v>
      </c>
      <c r="AW201" s="13" t="s">
        <v>31</v>
      </c>
      <c r="AX201" s="13" t="s">
        <v>75</v>
      </c>
      <c r="AY201" s="215" t="s">
        <v>184</v>
      </c>
    </row>
    <row r="202" spans="1:65" s="13" customFormat="1" ht="33.75">
      <c r="B202" s="205"/>
      <c r="C202" s="206"/>
      <c r="D202" s="207" t="s">
        <v>193</v>
      </c>
      <c r="E202" s="208" t="s">
        <v>1</v>
      </c>
      <c r="F202" s="209" t="s">
        <v>2625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193</v>
      </c>
      <c r="AU202" s="215" t="s">
        <v>82</v>
      </c>
      <c r="AV202" s="13" t="s">
        <v>82</v>
      </c>
      <c r="AW202" s="13" t="s">
        <v>31</v>
      </c>
      <c r="AX202" s="13" t="s">
        <v>75</v>
      </c>
      <c r="AY202" s="215" t="s">
        <v>184</v>
      </c>
    </row>
    <row r="203" spans="1:65" s="13" customFormat="1" ht="22.5">
      <c r="B203" s="205"/>
      <c r="C203" s="206"/>
      <c r="D203" s="207" t="s">
        <v>193</v>
      </c>
      <c r="E203" s="208" t="s">
        <v>1</v>
      </c>
      <c r="F203" s="209" t="s">
        <v>2626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193</v>
      </c>
      <c r="AU203" s="215" t="s">
        <v>82</v>
      </c>
      <c r="AV203" s="13" t="s">
        <v>82</v>
      </c>
      <c r="AW203" s="13" t="s">
        <v>31</v>
      </c>
      <c r="AX203" s="13" t="s">
        <v>75</v>
      </c>
      <c r="AY203" s="215" t="s">
        <v>184</v>
      </c>
    </row>
    <row r="204" spans="1:65" s="13" customFormat="1" ht="11.25">
      <c r="B204" s="205"/>
      <c r="C204" s="206"/>
      <c r="D204" s="207" t="s">
        <v>193</v>
      </c>
      <c r="E204" s="208" t="s">
        <v>1</v>
      </c>
      <c r="F204" s="209" t="s">
        <v>2627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193</v>
      </c>
      <c r="AU204" s="215" t="s">
        <v>82</v>
      </c>
      <c r="AV204" s="13" t="s">
        <v>82</v>
      </c>
      <c r="AW204" s="13" t="s">
        <v>31</v>
      </c>
      <c r="AX204" s="13" t="s">
        <v>75</v>
      </c>
      <c r="AY204" s="215" t="s">
        <v>184</v>
      </c>
    </row>
    <row r="205" spans="1:65" s="13" customFormat="1" ht="11.25">
      <c r="B205" s="205"/>
      <c r="C205" s="206"/>
      <c r="D205" s="207" t="s">
        <v>193</v>
      </c>
      <c r="E205" s="208" t="s">
        <v>1</v>
      </c>
      <c r="F205" s="209" t="s">
        <v>2628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193</v>
      </c>
      <c r="AU205" s="215" t="s">
        <v>82</v>
      </c>
      <c r="AV205" s="13" t="s">
        <v>82</v>
      </c>
      <c r="AW205" s="13" t="s">
        <v>31</v>
      </c>
      <c r="AX205" s="13" t="s">
        <v>75</v>
      </c>
      <c r="AY205" s="215" t="s">
        <v>184</v>
      </c>
    </row>
    <row r="206" spans="1:65" s="13" customFormat="1" ht="11.25">
      <c r="B206" s="205"/>
      <c r="C206" s="206"/>
      <c r="D206" s="207" t="s">
        <v>193</v>
      </c>
      <c r="E206" s="208" t="s">
        <v>1</v>
      </c>
      <c r="F206" s="209" t="s">
        <v>2629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193</v>
      </c>
      <c r="AU206" s="215" t="s">
        <v>82</v>
      </c>
      <c r="AV206" s="13" t="s">
        <v>82</v>
      </c>
      <c r="AW206" s="13" t="s">
        <v>31</v>
      </c>
      <c r="AX206" s="13" t="s">
        <v>75</v>
      </c>
      <c r="AY206" s="215" t="s">
        <v>184</v>
      </c>
    </row>
    <row r="207" spans="1:65" s="14" customFormat="1" ht="11.25">
      <c r="B207" s="216"/>
      <c r="C207" s="217"/>
      <c r="D207" s="207" t="s">
        <v>193</v>
      </c>
      <c r="E207" s="218" t="s">
        <v>1</v>
      </c>
      <c r="F207" s="219" t="s">
        <v>82</v>
      </c>
      <c r="G207" s="217"/>
      <c r="H207" s="220">
        <v>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193</v>
      </c>
      <c r="AU207" s="226" t="s">
        <v>82</v>
      </c>
      <c r="AV207" s="14" t="s">
        <v>84</v>
      </c>
      <c r="AW207" s="14" t="s">
        <v>31</v>
      </c>
      <c r="AX207" s="14" t="s">
        <v>75</v>
      </c>
      <c r="AY207" s="226" t="s">
        <v>184</v>
      </c>
    </row>
    <row r="208" spans="1:65" s="15" customFormat="1" ht="11.25">
      <c r="B208" s="241"/>
      <c r="C208" s="242"/>
      <c r="D208" s="207" t="s">
        <v>193</v>
      </c>
      <c r="E208" s="243" t="s">
        <v>1</v>
      </c>
      <c r="F208" s="244" t="s">
        <v>2077</v>
      </c>
      <c r="G208" s="242"/>
      <c r="H208" s="245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193</v>
      </c>
      <c r="AU208" s="251" t="s">
        <v>82</v>
      </c>
      <c r="AV208" s="15" t="s">
        <v>191</v>
      </c>
      <c r="AW208" s="15" t="s">
        <v>31</v>
      </c>
      <c r="AX208" s="15" t="s">
        <v>82</v>
      </c>
      <c r="AY208" s="251" t="s">
        <v>184</v>
      </c>
    </row>
    <row r="209" spans="1:65" s="2" customFormat="1" ht="44.25" customHeight="1">
      <c r="A209" s="34"/>
      <c r="B209" s="35"/>
      <c r="C209" s="192" t="s">
        <v>324</v>
      </c>
      <c r="D209" s="192" t="s">
        <v>187</v>
      </c>
      <c r="E209" s="193" t="s">
        <v>2617</v>
      </c>
      <c r="F209" s="194" t="s">
        <v>2618</v>
      </c>
      <c r="G209" s="195" t="s">
        <v>239</v>
      </c>
      <c r="H209" s="196">
        <v>1</v>
      </c>
      <c r="I209" s="197"/>
      <c r="J209" s="198">
        <f>ROUND(I209*H209,2)</f>
        <v>0</v>
      </c>
      <c r="K209" s="194" t="s">
        <v>649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191</v>
      </c>
      <c r="AT209" s="203" t="s">
        <v>187</v>
      </c>
      <c r="AU209" s="203" t="s">
        <v>82</v>
      </c>
      <c r="AY209" s="17" t="s">
        <v>184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191</v>
      </c>
      <c r="BM209" s="203" t="s">
        <v>591</v>
      </c>
    </row>
    <row r="210" spans="1:65" s="13" customFormat="1" ht="22.5">
      <c r="B210" s="205"/>
      <c r="C210" s="206"/>
      <c r="D210" s="207" t="s">
        <v>193</v>
      </c>
      <c r="E210" s="208" t="s">
        <v>1</v>
      </c>
      <c r="F210" s="209" t="s">
        <v>2619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193</v>
      </c>
      <c r="AU210" s="215" t="s">
        <v>82</v>
      </c>
      <c r="AV210" s="13" t="s">
        <v>82</v>
      </c>
      <c r="AW210" s="13" t="s">
        <v>31</v>
      </c>
      <c r="AX210" s="13" t="s">
        <v>75</v>
      </c>
      <c r="AY210" s="215" t="s">
        <v>184</v>
      </c>
    </row>
    <row r="211" spans="1:65" s="13" customFormat="1" ht="11.25">
      <c r="B211" s="205"/>
      <c r="C211" s="206"/>
      <c r="D211" s="207" t="s">
        <v>193</v>
      </c>
      <c r="E211" s="208" t="s">
        <v>1</v>
      </c>
      <c r="F211" s="209" t="s">
        <v>2620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82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3" customFormat="1" ht="22.5">
      <c r="B212" s="205"/>
      <c r="C212" s="206"/>
      <c r="D212" s="207" t="s">
        <v>193</v>
      </c>
      <c r="E212" s="208" t="s">
        <v>1</v>
      </c>
      <c r="F212" s="209" t="s">
        <v>2621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193</v>
      </c>
      <c r="AU212" s="215" t="s">
        <v>82</v>
      </c>
      <c r="AV212" s="13" t="s">
        <v>82</v>
      </c>
      <c r="AW212" s="13" t="s">
        <v>31</v>
      </c>
      <c r="AX212" s="13" t="s">
        <v>75</v>
      </c>
      <c r="AY212" s="215" t="s">
        <v>184</v>
      </c>
    </row>
    <row r="213" spans="1:65" s="13" customFormat="1" ht="11.25">
      <c r="B213" s="205"/>
      <c r="C213" s="206"/>
      <c r="D213" s="207" t="s">
        <v>193</v>
      </c>
      <c r="E213" s="208" t="s">
        <v>1</v>
      </c>
      <c r="F213" s="209" t="s">
        <v>2622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193</v>
      </c>
      <c r="AU213" s="215" t="s">
        <v>82</v>
      </c>
      <c r="AV213" s="13" t="s">
        <v>82</v>
      </c>
      <c r="AW213" s="13" t="s">
        <v>31</v>
      </c>
      <c r="AX213" s="13" t="s">
        <v>75</v>
      </c>
      <c r="AY213" s="215" t="s">
        <v>184</v>
      </c>
    </row>
    <row r="214" spans="1:65" s="13" customFormat="1" ht="22.5">
      <c r="B214" s="205"/>
      <c r="C214" s="206"/>
      <c r="D214" s="207" t="s">
        <v>193</v>
      </c>
      <c r="E214" s="208" t="s">
        <v>1</v>
      </c>
      <c r="F214" s="209" t="s">
        <v>2623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193</v>
      </c>
      <c r="AU214" s="215" t="s">
        <v>82</v>
      </c>
      <c r="AV214" s="13" t="s">
        <v>82</v>
      </c>
      <c r="AW214" s="13" t="s">
        <v>31</v>
      </c>
      <c r="AX214" s="13" t="s">
        <v>75</v>
      </c>
      <c r="AY214" s="215" t="s">
        <v>184</v>
      </c>
    </row>
    <row r="215" spans="1:65" s="13" customFormat="1" ht="11.25">
      <c r="B215" s="205"/>
      <c r="C215" s="206"/>
      <c r="D215" s="207" t="s">
        <v>193</v>
      </c>
      <c r="E215" s="208" t="s">
        <v>1</v>
      </c>
      <c r="F215" s="209" t="s">
        <v>2624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82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3" customFormat="1" ht="33.75">
      <c r="B216" s="205"/>
      <c r="C216" s="206"/>
      <c r="D216" s="207" t="s">
        <v>193</v>
      </c>
      <c r="E216" s="208" t="s">
        <v>1</v>
      </c>
      <c r="F216" s="209" t="s">
        <v>2625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193</v>
      </c>
      <c r="AU216" s="215" t="s">
        <v>82</v>
      </c>
      <c r="AV216" s="13" t="s">
        <v>82</v>
      </c>
      <c r="AW216" s="13" t="s">
        <v>31</v>
      </c>
      <c r="AX216" s="13" t="s">
        <v>75</v>
      </c>
      <c r="AY216" s="215" t="s">
        <v>184</v>
      </c>
    </row>
    <row r="217" spans="1:65" s="13" customFormat="1" ht="22.5">
      <c r="B217" s="205"/>
      <c r="C217" s="206"/>
      <c r="D217" s="207" t="s">
        <v>193</v>
      </c>
      <c r="E217" s="208" t="s">
        <v>1</v>
      </c>
      <c r="F217" s="209" t="s">
        <v>2626</v>
      </c>
      <c r="G217" s="206"/>
      <c r="H217" s="208" t="s">
        <v>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193</v>
      </c>
      <c r="AU217" s="215" t="s">
        <v>82</v>
      </c>
      <c r="AV217" s="13" t="s">
        <v>82</v>
      </c>
      <c r="AW217" s="13" t="s">
        <v>31</v>
      </c>
      <c r="AX217" s="13" t="s">
        <v>75</v>
      </c>
      <c r="AY217" s="215" t="s">
        <v>184</v>
      </c>
    </row>
    <row r="218" spans="1:65" s="13" customFormat="1" ht="11.25">
      <c r="B218" s="205"/>
      <c r="C218" s="206"/>
      <c r="D218" s="207" t="s">
        <v>193</v>
      </c>
      <c r="E218" s="208" t="s">
        <v>1</v>
      </c>
      <c r="F218" s="209" t="s">
        <v>2627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193</v>
      </c>
      <c r="AU218" s="215" t="s">
        <v>82</v>
      </c>
      <c r="AV218" s="13" t="s">
        <v>82</v>
      </c>
      <c r="AW218" s="13" t="s">
        <v>31</v>
      </c>
      <c r="AX218" s="13" t="s">
        <v>75</v>
      </c>
      <c r="AY218" s="215" t="s">
        <v>184</v>
      </c>
    </row>
    <row r="219" spans="1:65" s="13" customFormat="1" ht="11.25">
      <c r="B219" s="205"/>
      <c r="C219" s="206"/>
      <c r="D219" s="207" t="s">
        <v>193</v>
      </c>
      <c r="E219" s="208" t="s">
        <v>1</v>
      </c>
      <c r="F219" s="209" t="s">
        <v>2628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193</v>
      </c>
      <c r="AU219" s="215" t="s">
        <v>82</v>
      </c>
      <c r="AV219" s="13" t="s">
        <v>82</v>
      </c>
      <c r="AW219" s="13" t="s">
        <v>31</v>
      </c>
      <c r="AX219" s="13" t="s">
        <v>75</v>
      </c>
      <c r="AY219" s="215" t="s">
        <v>184</v>
      </c>
    </row>
    <row r="220" spans="1:65" s="13" customFormat="1" ht="11.25">
      <c r="B220" s="205"/>
      <c r="C220" s="206"/>
      <c r="D220" s="207" t="s">
        <v>193</v>
      </c>
      <c r="E220" s="208" t="s">
        <v>1</v>
      </c>
      <c r="F220" s="209" t="s">
        <v>2630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193</v>
      </c>
      <c r="AU220" s="215" t="s">
        <v>82</v>
      </c>
      <c r="AV220" s="13" t="s">
        <v>82</v>
      </c>
      <c r="AW220" s="13" t="s">
        <v>31</v>
      </c>
      <c r="AX220" s="13" t="s">
        <v>75</v>
      </c>
      <c r="AY220" s="215" t="s">
        <v>184</v>
      </c>
    </row>
    <row r="221" spans="1:65" s="14" customFormat="1" ht="11.25">
      <c r="B221" s="216"/>
      <c r="C221" s="217"/>
      <c r="D221" s="207" t="s">
        <v>193</v>
      </c>
      <c r="E221" s="218" t="s">
        <v>1</v>
      </c>
      <c r="F221" s="219" t="s">
        <v>82</v>
      </c>
      <c r="G221" s="217"/>
      <c r="H221" s="220">
        <v>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193</v>
      </c>
      <c r="AU221" s="226" t="s">
        <v>82</v>
      </c>
      <c r="AV221" s="14" t="s">
        <v>84</v>
      </c>
      <c r="AW221" s="14" t="s">
        <v>31</v>
      </c>
      <c r="AX221" s="14" t="s">
        <v>75</v>
      </c>
      <c r="AY221" s="226" t="s">
        <v>184</v>
      </c>
    </row>
    <row r="222" spans="1:65" s="15" customFormat="1" ht="11.25">
      <c r="B222" s="241"/>
      <c r="C222" s="242"/>
      <c r="D222" s="207" t="s">
        <v>193</v>
      </c>
      <c r="E222" s="243" t="s">
        <v>1</v>
      </c>
      <c r="F222" s="244" t="s">
        <v>2077</v>
      </c>
      <c r="G222" s="242"/>
      <c r="H222" s="245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193</v>
      </c>
      <c r="AU222" s="251" t="s">
        <v>82</v>
      </c>
      <c r="AV222" s="15" t="s">
        <v>191</v>
      </c>
      <c r="AW222" s="15" t="s">
        <v>31</v>
      </c>
      <c r="AX222" s="15" t="s">
        <v>82</v>
      </c>
      <c r="AY222" s="251" t="s">
        <v>184</v>
      </c>
    </row>
    <row r="223" spans="1:65" s="2" customFormat="1" ht="44.25" customHeight="1">
      <c r="A223" s="34"/>
      <c r="B223" s="35"/>
      <c r="C223" s="192" t="s">
        <v>343</v>
      </c>
      <c r="D223" s="192" t="s">
        <v>187</v>
      </c>
      <c r="E223" s="193" t="s">
        <v>2631</v>
      </c>
      <c r="F223" s="194" t="s">
        <v>2632</v>
      </c>
      <c r="G223" s="195" t="s">
        <v>239</v>
      </c>
      <c r="H223" s="196">
        <v>1</v>
      </c>
      <c r="I223" s="197"/>
      <c r="J223" s="198">
        <f>ROUND(I223*H223,2)</f>
        <v>0</v>
      </c>
      <c r="K223" s="194" t="s">
        <v>649</v>
      </c>
      <c r="L223" s="39"/>
      <c r="M223" s="199" t="s">
        <v>1</v>
      </c>
      <c r="N223" s="200" t="s">
        <v>40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191</v>
      </c>
      <c r="AT223" s="203" t="s">
        <v>187</v>
      </c>
      <c r="AU223" s="203" t="s">
        <v>82</v>
      </c>
      <c r="AY223" s="17" t="s">
        <v>184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82</v>
      </c>
      <c r="BK223" s="204">
        <f>ROUND(I223*H223,2)</f>
        <v>0</v>
      </c>
      <c r="BL223" s="17" t="s">
        <v>191</v>
      </c>
      <c r="BM223" s="203" t="s">
        <v>626</v>
      </c>
    </row>
    <row r="224" spans="1:65" s="13" customFormat="1" ht="22.5">
      <c r="B224" s="205"/>
      <c r="C224" s="206"/>
      <c r="D224" s="207" t="s">
        <v>193</v>
      </c>
      <c r="E224" s="208" t="s">
        <v>1</v>
      </c>
      <c r="F224" s="209" t="s">
        <v>2619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193</v>
      </c>
      <c r="AU224" s="215" t="s">
        <v>82</v>
      </c>
      <c r="AV224" s="13" t="s">
        <v>82</v>
      </c>
      <c r="AW224" s="13" t="s">
        <v>31</v>
      </c>
      <c r="AX224" s="13" t="s">
        <v>75</v>
      </c>
      <c r="AY224" s="215" t="s">
        <v>184</v>
      </c>
    </row>
    <row r="225" spans="1:65" s="13" customFormat="1" ht="11.25">
      <c r="B225" s="205"/>
      <c r="C225" s="206"/>
      <c r="D225" s="207" t="s">
        <v>193</v>
      </c>
      <c r="E225" s="208" t="s">
        <v>1</v>
      </c>
      <c r="F225" s="209" t="s">
        <v>2620</v>
      </c>
      <c r="G225" s="206"/>
      <c r="H225" s="208" t="s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193</v>
      </c>
      <c r="AU225" s="215" t="s">
        <v>82</v>
      </c>
      <c r="AV225" s="13" t="s">
        <v>82</v>
      </c>
      <c r="AW225" s="13" t="s">
        <v>31</v>
      </c>
      <c r="AX225" s="13" t="s">
        <v>75</v>
      </c>
      <c r="AY225" s="215" t="s">
        <v>184</v>
      </c>
    </row>
    <row r="226" spans="1:65" s="13" customFormat="1" ht="22.5">
      <c r="B226" s="205"/>
      <c r="C226" s="206"/>
      <c r="D226" s="207" t="s">
        <v>193</v>
      </c>
      <c r="E226" s="208" t="s">
        <v>1</v>
      </c>
      <c r="F226" s="209" t="s">
        <v>2621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193</v>
      </c>
      <c r="AU226" s="215" t="s">
        <v>82</v>
      </c>
      <c r="AV226" s="13" t="s">
        <v>82</v>
      </c>
      <c r="AW226" s="13" t="s">
        <v>31</v>
      </c>
      <c r="AX226" s="13" t="s">
        <v>75</v>
      </c>
      <c r="AY226" s="215" t="s">
        <v>184</v>
      </c>
    </row>
    <row r="227" spans="1:65" s="13" customFormat="1" ht="11.25">
      <c r="B227" s="205"/>
      <c r="C227" s="206"/>
      <c r="D227" s="207" t="s">
        <v>193</v>
      </c>
      <c r="E227" s="208" t="s">
        <v>1</v>
      </c>
      <c r="F227" s="209" t="s">
        <v>2622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193</v>
      </c>
      <c r="AU227" s="215" t="s">
        <v>82</v>
      </c>
      <c r="AV227" s="13" t="s">
        <v>82</v>
      </c>
      <c r="AW227" s="13" t="s">
        <v>31</v>
      </c>
      <c r="AX227" s="13" t="s">
        <v>75</v>
      </c>
      <c r="AY227" s="215" t="s">
        <v>184</v>
      </c>
    </row>
    <row r="228" spans="1:65" s="13" customFormat="1" ht="22.5">
      <c r="B228" s="205"/>
      <c r="C228" s="206"/>
      <c r="D228" s="207" t="s">
        <v>193</v>
      </c>
      <c r="E228" s="208" t="s">
        <v>1</v>
      </c>
      <c r="F228" s="209" t="s">
        <v>2623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193</v>
      </c>
      <c r="AU228" s="215" t="s">
        <v>82</v>
      </c>
      <c r="AV228" s="13" t="s">
        <v>82</v>
      </c>
      <c r="AW228" s="13" t="s">
        <v>31</v>
      </c>
      <c r="AX228" s="13" t="s">
        <v>75</v>
      </c>
      <c r="AY228" s="215" t="s">
        <v>184</v>
      </c>
    </row>
    <row r="229" spans="1:65" s="13" customFormat="1" ht="11.25">
      <c r="B229" s="205"/>
      <c r="C229" s="206"/>
      <c r="D229" s="207" t="s">
        <v>193</v>
      </c>
      <c r="E229" s="208" t="s">
        <v>1</v>
      </c>
      <c r="F229" s="209" t="s">
        <v>2624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193</v>
      </c>
      <c r="AU229" s="215" t="s">
        <v>82</v>
      </c>
      <c r="AV229" s="13" t="s">
        <v>82</v>
      </c>
      <c r="AW229" s="13" t="s">
        <v>31</v>
      </c>
      <c r="AX229" s="13" t="s">
        <v>75</v>
      </c>
      <c r="AY229" s="215" t="s">
        <v>184</v>
      </c>
    </row>
    <row r="230" spans="1:65" s="13" customFormat="1" ht="33.75">
      <c r="B230" s="205"/>
      <c r="C230" s="206"/>
      <c r="D230" s="207" t="s">
        <v>193</v>
      </c>
      <c r="E230" s="208" t="s">
        <v>1</v>
      </c>
      <c r="F230" s="209" t="s">
        <v>2625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193</v>
      </c>
      <c r="AU230" s="215" t="s">
        <v>82</v>
      </c>
      <c r="AV230" s="13" t="s">
        <v>82</v>
      </c>
      <c r="AW230" s="13" t="s">
        <v>31</v>
      </c>
      <c r="AX230" s="13" t="s">
        <v>75</v>
      </c>
      <c r="AY230" s="215" t="s">
        <v>184</v>
      </c>
    </row>
    <row r="231" spans="1:65" s="13" customFormat="1" ht="22.5">
      <c r="B231" s="205"/>
      <c r="C231" s="206"/>
      <c r="D231" s="207" t="s">
        <v>193</v>
      </c>
      <c r="E231" s="208" t="s">
        <v>1</v>
      </c>
      <c r="F231" s="209" t="s">
        <v>2626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193</v>
      </c>
      <c r="AU231" s="215" t="s">
        <v>82</v>
      </c>
      <c r="AV231" s="13" t="s">
        <v>82</v>
      </c>
      <c r="AW231" s="13" t="s">
        <v>31</v>
      </c>
      <c r="AX231" s="13" t="s">
        <v>75</v>
      </c>
      <c r="AY231" s="215" t="s">
        <v>184</v>
      </c>
    </row>
    <row r="232" spans="1:65" s="13" customFormat="1" ht="11.25">
      <c r="B232" s="205"/>
      <c r="C232" s="206"/>
      <c r="D232" s="207" t="s">
        <v>193</v>
      </c>
      <c r="E232" s="208" t="s">
        <v>1</v>
      </c>
      <c r="F232" s="209" t="s">
        <v>2627</v>
      </c>
      <c r="G232" s="206"/>
      <c r="H232" s="208" t="s">
        <v>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193</v>
      </c>
      <c r="AU232" s="215" t="s">
        <v>82</v>
      </c>
      <c r="AV232" s="13" t="s">
        <v>82</v>
      </c>
      <c r="AW232" s="13" t="s">
        <v>31</v>
      </c>
      <c r="AX232" s="13" t="s">
        <v>75</v>
      </c>
      <c r="AY232" s="215" t="s">
        <v>184</v>
      </c>
    </row>
    <row r="233" spans="1:65" s="13" customFormat="1" ht="11.25">
      <c r="B233" s="205"/>
      <c r="C233" s="206"/>
      <c r="D233" s="207" t="s">
        <v>193</v>
      </c>
      <c r="E233" s="208" t="s">
        <v>1</v>
      </c>
      <c r="F233" s="209" t="s">
        <v>2628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193</v>
      </c>
      <c r="AU233" s="215" t="s">
        <v>82</v>
      </c>
      <c r="AV233" s="13" t="s">
        <v>82</v>
      </c>
      <c r="AW233" s="13" t="s">
        <v>31</v>
      </c>
      <c r="AX233" s="13" t="s">
        <v>75</v>
      </c>
      <c r="AY233" s="215" t="s">
        <v>184</v>
      </c>
    </row>
    <row r="234" spans="1:65" s="13" customFormat="1" ht="11.25">
      <c r="B234" s="205"/>
      <c r="C234" s="206"/>
      <c r="D234" s="207" t="s">
        <v>193</v>
      </c>
      <c r="E234" s="208" t="s">
        <v>1</v>
      </c>
      <c r="F234" s="209" t="s">
        <v>2633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193</v>
      </c>
      <c r="AU234" s="215" t="s">
        <v>82</v>
      </c>
      <c r="AV234" s="13" t="s">
        <v>82</v>
      </c>
      <c r="AW234" s="13" t="s">
        <v>31</v>
      </c>
      <c r="AX234" s="13" t="s">
        <v>75</v>
      </c>
      <c r="AY234" s="215" t="s">
        <v>184</v>
      </c>
    </row>
    <row r="235" spans="1:65" s="14" customFormat="1" ht="11.25">
      <c r="B235" s="216"/>
      <c r="C235" s="217"/>
      <c r="D235" s="207" t="s">
        <v>193</v>
      </c>
      <c r="E235" s="218" t="s">
        <v>1</v>
      </c>
      <c r="F235" s="219" t="s">
        <v>82</v>
      </c>
      <c r="G235" s="217"/>
      <c r="H235" s="220">
        <v>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193</v>
      </c>
      <c r="AU235" s="226" t="s">
        <v>82</v>
      </c>
      <c r="AV235" s="14" t="s">
        <v>84</v>
      </c>
      <c r="AW235" s="14" t="s">
        <v>31</v>
      </c>
      <c r="AX235" s="14" t="s">
        <v>75</v>
      </c>
      <c r="AY235" s="226" t="s">
        <v>184</v>
      </c>
    </row>
    <row r="236" spans="1:65" s="15" customFormat="1" ht="11.25">
      <c r="B236" s="241"/>
      <c r="C236" s="242"/>
      <c r="D236" s="207" t="s">
        <v>193</v>
      </c>
      <c r="E236" s="243" t="s">
        <v>1</v>
      </c>
      <c r="F236" s="244" t="s">
        <v>2077</v>
      </c>
      <c r="G236" s="242"/>
      <c r="H236" s="245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193</v>
      </c>
      <c r="AU236" s="251" t="s">
        <v>82</v>
      </c>
      <c r="AV236" s="15" t="s">
        <v>191</v>
      </c>
      <c r="AW236" s="15" t="s">
        <v>31</v>
      </c>
      <c r="AX236" s="15" t="s">
        <v>82</v>
      </c>
      <c r="AY236" s="251" t="s">
        <v>184</v>
      </c>
    </row>
    <row r="237" spans="1:65" s="2" customFormat="1" ht="44.25" customHeight="1">
      <c r="A237" s="34"/>
      <c r="B237" s="35"/>
      <c r="C237" s="192" t="s">
        <v>8</v>
      </c>
      <c r="D237" s="192" t="s">
        <v>187</v>
      </c>
      <c r="E237" s="193" t="s">
        <v>2631</v>
      </c>
      <c r="F237" s="194" t="s">
        <v>2632</v>
      </c>
      <c r="G237" s="195" t="s">
        <v>239</v>
      </c>
      <c r="H237" s="196">
        <v>1</v>
      </c>
      <c r="I237" s="197"/>
      <c r="J237" s="198">
        <f>ROUND(I237*H237,2)</f>
        <v>0</v>
      </c>
      <c r="K237" s="194" t="s">
        <v>649</v>
      </c>
      <c r="L237" s="39"/>
      <c r="M237" s="199" t="s">
        <v>1</v>
      </c>
      <c r="N237" s="200" t="s">
        <v>40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191</v>
      </c>
      <c r="AT237" s="203" t="s">
        <v>187</v>
      </c>
      <c r="AU237" s="203" t="s">
        <v>82</v>
      </c>
      <c r="AY237" s="17" t="s">
        <v>184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82</v>
      </c>
      <c r="BK237" s="204">
        <f>ROUND(I237*H237,2)</f>
        <v>0</v>
      </c>
      <c r="BL237" s="17" t="s">
        <v>191</v>
      </c>
      <c r="BM237" s="203" t="s">
        <v>640</v>
      </c>
    </row>
    <row r="238" spans="1:65" s="13" customFormat="1" ht="22.5">
      <c r="B238" s="205"/>
      <c r="C238" s="206"/>
      <c r="D238" s="207" t="s">
        <v>193</v>
      </c>
      <c r="E238" s="208" t="s">
        <v>1</v>
      </c>
      <c r="F238" s="209" t="s">
        <v>2619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193</v>
      </c>
      <c r="AU238" s="215" t="s">
        <v>82</v>
      </c>
      <c r="AV238" s="13" t="s">
        <v>82</v>
      </c>
      <c r="AW238" s="13" t="s">
        <v>31</v>
      </c>
      <c r="AX238" s="13" t="s">
        <v>75</v>
      </c>
      <c r="AY238" s="215" t="s">
        <v>184</v>
      </c>
    </row>
    <row r="239" spans="1:65" s="13" customFormat="1" ht="11.25">
      <c r="B239" s="205"/>
      <c r="C239" s="206"/>
      <c r="D239" s="207" t="s">
        <v>193</v>
      </c>
      <c r="E239" s="208" t="s">
        <v>1</v>
      </c>
      <c r="F239" s="209" t="s">
        <v>2620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193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184</v>
      </c>
    </row>
    <row r="240" spans="1:65" s="13" customFormat="1" ht="22.5">
      <c r="B240" s="205"/>
      <c r="C240" s="206"/>
      <c r="D240" s="207" t="s">
        <v>193</v>
      </c>
      <c r="E240" s="208" t="s">
        <v>1</v>
      </c>
      <c r="F240" s="209" t="s">
        <v>2621</v>
      </c>
      <c r="G240" s="206"/>
      <c r="H240" s="208" t="s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193</v>
      </c>
      <c r="AU240" s="215" t="s">
        <v>82</v>
      </c>
      <c r="AV240" s="13" t="s">
        <v>82</v>
      </c>
      <c r="AW240" s="13" t="s">
        <v>31</v>
      </c>
      <c r="AX240" s="13" t="s">
        <v>75</v>
      </c>
      <c r="AY240" s="215" t="s">
        <v>184</v>
      </c>
    </row>
    <row r="241" spans="1:65" s="13" customFormat="1" ht="11.25">
      <c r="B241" s="205"/>
      <c r="C241" s="206"/>
      <c r="D241" s="207" t="s">
        <v>193</v>
      </c>
      <c r="E241" s="208" t="s">
        <v>1</v>
      </c>
      <c r="F241" s="209" t="s">
        <v>2622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193</v>
      </c>
      <c r="AU241" s="215" t="s">
        <v>82</v>
      </c>
      <c r="AV241" s="13" t="s">
        <v>82</v>
      </c>
      <c r="AW241" s="13" t="s">
        <v>31</v>
      </c>
      <c r="AX241" s="13" t="s">
        <v>75</v>
      </c>
      <c r="AY241" s="215" t="s">
        <v>184</v>
      </c>
    </row>
    <row r="242" spans="1:65" s="13" customFormat="1" ht="22.5">
      <c r="B242" s="205"/>
      <c r="C242" s="206"/>
      <c r="D242" s="207" t="s">
        <v>193</v>
      </c>
      <c r="E242" s="208" t="s">
        <v>1</v>
      </c>
      <c r="F242" s="209" t="s">
        <v>2623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193</v>
      </c>
      <c r="AU242" s="215" t="s">
        <v>82</v>
      </c>
      <c r="AV242" s="13" t="s">
        <v>82</v>
      </c>
      <c r="AW242" s="13" t="s">
        <v>31</v>
      </c>
      <c r="AX242" s="13" t="s">
        <v>75</v>
      </c>
      <c r="AY242" s="215" t="s">
        <v>184</v>
      </c>
    </row>
    <row r="243" spans="1:65" s="13" customFormat="1" ht="11.25">
      <c r="B243" s="205"/>
      <c r="C243" s="206"/>
      <c r="D243" s="207" t="s">
        <v>193</v>
      </c>
      <c r="E243" s="208" t="s">
        <v>1</v>
      </c>
      <c r="F243" s="209" t="s">
        <v>2624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193</v>
      </c>
      <c r="AU243" s="215" t="s">
        <v>82</v>
      </c>
      <c r="AV243" s="13" t="s">
        <v>82</v>
      </c>
      <c r="AW243" s="13" t="s">
        <v>31</v>
      </c>
      <c r="AX243" s="13" t="s">
        <v>75</v>
      </c>
      <c r="AY243" s="215" t="s">
        <v>184</v>
      </c>
    </row>
    <row r="244" spans="1:65" s="13" customFormat="1" ht="33.75">
      <c r="B244" s="205"/>
      <c r="C244" s="206"/>
      <c r="D244" s="207" t="s">
        <v>193</v>
      </c>
      <c r="E244" s="208" t="s">
        <v>1</v>
      </c>
      <c r="F244" s="209" t="s">
        <v>2625</v>
      </c>
      <c r="G244" s="206"/>
      <c r="H244" s="208" t="s">
        <v>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193</v>
      </c>
      <c r="AU244" s="215" t="s">
        <v>82</v>
      </c>
      <c r="AV244" s="13" t="s">
        <v>82</v>
      </c>
      <c r="AW244" s="13" t="s">
        <v>31</v>
      </c>
      <c r="AX244" s="13" t="s">
        <v>75</v>
      </c>
      <c r="AY244" s="215" t="s">
        <v>184</v>
      </c>
    </row>
    <row r="245" spans="1:65" s="13" customFormat="1" ht="22.5">
      <c r="B245" s="205"/>
      <c r="C245" s="206"/>
      <c r="D245" s="207" t="s">
        <v>193</v>
      </c>
      <c r="E245" s="208" t="s">
        <v>1</v>
      </c>
      <c r="F245" s="209" t="s">
        <v>2626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193</v>
      </c>
      <c r="AU245" s="215" t="s">
        <v>82</v>
      </c>
      <c r="AV245" s="13" t="s">
        <v>82</v>
      </c>
      <c r="AW245" s="13" t="s">
        <v>31</v>
      </c>
      <c r="AX245" s="13" t="s">
        <v>75</v>
      </c>
      <c r="AY245" s="215" t="s">
        <v>184</v>
      </c>
    </row>
    <row r="246" spans="1:65" s="13" customFormat="1" ht="11.25">
      <c r="B246" s="205"/>
      <c r="C246" s="206"/>
      <c r="D246" s="207" t="s">
        <v>193</v>
      </c>
      <c r="E246" s="208" t="s">
        <v>1</v>
      </c>
      <c r="F246" s="209" t="s">
        <v>2627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193</v>
      </c>
      <c r="AU246" s="215" t="s">
        <v>82</v>
      </c>
      <c r="AV246" s="13" t="s">
        <v>82</v>
      </c>
      <c r="AW246" s="13" t="s">
        <v>31</v>
      </c>
      <c r="AX246" s="13" t="s">
        <v>75</v>
      </c>
      <c r="AY246" s="215" t="s">
        <v>184</v>
      </c>
    </row>
    <row r="247" spans="1:65" s="13" customFormat="1" ht="11.25">
      <c r="B247" s="205"/>
      <c r="C247" s="206"/>
      <c r="D247" s="207" t="s">
        <v>193</v>
      </c>
      <c r="E247" s="208" t="s">
        <v>1</v>
      </c>
      <c r="F247" s="209" t="s">
        <v>2628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193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184</v>
      </c>
    </row>
    <row r="248" spans="1:65" s="13" customFormat="1" ht="11.25">
      <c r="B248" s="205"/>
      <c r="C248" s="206"/>
      <c r="D248" s="207" t="s">
        <v>193</v>
      </c>
      <c r="E248" s="208" t="s">
        <v>1</v>
      </c>
      <c r="F248" s="209" t="s">
        <v>2634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193</v>
      </c>
      <c r="AU248" s="215" t="s">
        <v>82</v>
      </c>
      <c r="AV248" s="13" t="s">
        <v>82</v>
      </c>
      <c r="AW248" s="13" t="s">
        <v>31</v>
      </c>
      <c r="AX248" s="13" t="s">
        <v>75</v>
      </c>
      <c r="AY248" s="215" t="s">
        <v>184</v>
      </c>
    </row>
    <row r="249" spans="1:65" s="14" customFormat="1" ht="11.25">
      <c r="B249" s="216"/>
      <c r="C249" s="217"/>
      <c r="D249" s="207" t="s">
        <v>193</v>
      </c>
      <c r="E249" s="218" t="s">
        <v>1</v>
      </c>
      <c r="F249" s="219" t="s">
        <v>82</v>
      </c>
      <c r="G249" s="217"/>
      <c r="H249" s="220">
        <v>1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193</v>
      </c>
      <c r="AU249" s="226" t="s">
        <v>82</v>
      </c>
      <c r="AV249" s="14" t="s">
        <v>84</v>
      </c>
      <c r="AW249" s="14" t="s">
        <v>31</v>
      </c>
      <c r="AX249" s="14" t="s">
        <v>75</v>
      </c>
      <c r="AY249" s="226" t="s">
        <v>184</v>
      </c>
    </row>
    <row r="250" spans="1:65" s="15" customFormat="1" ht="11.25">
      <c r="B250" s="241"/>
      <c r="C250" s="242"/>
      <c r="D250" s="207" t="s">
        <v>193</v>
      </c>
      <c r="E250" s="243" t="s">
        <v>1</v>
      </c>
      <c r="F250" s="244" t="s">
        <v>2077</v>
      </c>
      <c r="G250" s="242"/>
      <c r="H250" s="245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193</v>
      </c>
      <c r="AU250" s="251" t="s">
        <v>82</v>
      </c>
      <c r="AV250" s="15" t="s">
        <v>191</v>
      </c>
      <c r="AW250" s="15" t="s">
        <v>31</v>
      </c>
      <c r="AX250" s="15" t="s">
        <v>82</v>
      </c>
      <c r="AY250" s="251" t="s">
        <v>184</v>
      </c>
    </row>
    <row r="251" spans="1:65" s="2" customFormat="1" ht="16.5" customHeight="1">
      <c r="A251" s="34"/>
      <c r="B251" s="35"/>
      <c r="C251" s="192" t="s">
        <v>382</v>
      </c>
      <c r="D251" s="192" t="s">
        <v>187</v>
      </c>
      <c r="E251" s="193" t="s">
        <v>2635</v>
      </c>
      <c r="F251" s="194" t="s">
        <v>2636</v>
      </c>
      <c r="G251" s="195" t="s">
        <v>327</v>
      </c>
      <c r="H251" s="196">
        <v>12</v>
      </c>
      <c r="I251" s="197"/>
      <c r="J251" s="198">
        <f>ROUND(I251*H251,2)</f>
        <v>0</v>
      </c>
      <c r="K251" s="194" t="s">
        <v>649</v>
      </c>
      <c r="L251" s="39"/>
      <c r="M251" s="199" t="s">
        <v>1</v>
      </c>
      <c r="N251" s="200" t="s">
        <v>40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191</v>
      </c>
      <c r="AT251" s="203" t="s">
        <v>187</v>
      </c>
      <c r="AU251" s="203" t="s">
        <v>82</v>
      </c>
      <c r="AY251" s="17" t="s">
        <v>184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82</v>
      </c>
      <c r="BK251" s="204">
        <f>ROUND(I251*H251,2)</f>
        <v>0</v>
      </c>
      <c r="BL251" s="17" t="s">
        <v>191</v>
      </c>
      <c r="BM251" s="203" t="s">
        <v>715</v>
      </c>
    </row>
    <row r="252" spans="1:65" s="13" customFormat="1" ht="11.25">
      <c r="B252" s="205"/>
      <c r="C252" s="206"/>
      <c r="D252" s="207" t="s">
        <v>193</v>
      </c>
      <c r="E252" s="208" t="s">
        <v>1</v>
      </c>
      <c r="F252" s="209" t="s">
        <v>2637</v>
      </c>
      <c r="G252" s="206"/>
      <c r="H252" s="208" t="s">
        <v>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193</v>
      </c>
      <c r="AU252" s="215" t="s">
        <v>82</v>
      </c>
      <c r="AV252" s="13" t="s">
        <v>82</v>
      </c>
      <c r="AW252" s="13" t="s">
        <v>31</v>
      </c>
      <c r="AX252" s="13" t="s">
        <v>75</v>
      </c>
      <c r="AY252" s="215" t="s">
        <v>184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287</v>
      </c>
      <c r="G253" s="217"/>
      <c r="H253" s="220">
        <v>12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82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5" customFormat="1" ht="11.25">
      <c r="B254" s="241"/>
      <c r="C254" s="242"/>
      <c r="D254" s="207" t="s">
        <v>193</v>
      </c>
      <c r="E254" s="243" t="s">
        <v>1</v>
      </c>
      <c r="F254" s="244" t="s">
        <v>2077</v>
      </c>
      <c r="G254" s="242"/>
      <c r="H254" s="245">
        <v>12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193</v>
      </c>
      <c r="AU254" s="251" t="s">
        <v>82</v>
      </c>
      <c r="AV254" s="15" t="s">
        <v>191</v>
      </c>
      <c r="AW254" s="15" t="s">
        <v>31</v>
      </c>
      <c r="AX254" s="15" t="s">
        <v>82</v>
      </c>
      <c r="AY254" s="251" t="s">
        <v>184</v>
      </c>
    </row>
    <row r="255" spans="1:65" s="2" customFormat="1" ht="16.5" customHeight="1">
      <c r="A255" s="34"/>
      <c r="B255" s="35"/>
      <c r="C255" s="192" t="s">
        <v>390</v>
      </c>
      <c r="D255" s="192" t="s">
        <v>187</v>
      </c>
      <c r="E255" s="193" t="s">
        <v>2638</v>
      </c>
      <c r="F255" s="194" t="s">
        <v>2639</v>
      </c>
      <c r="G255" s="195" t="s">
        <v>327</v>
      </c>
      <c r="H255" s="196">
        <v>21</v>
      </c>
      <c r="I255" s="197"/>
      <c r="J255" s="198">
        <f>ROUND(I255*H255,2)</f>
        <v>0</v>
      </c>
      <c r="K255" s="194" t="s">
        <v>649</v>
      </c>
      <c r="L255" s="39"/>
      <c r="M255" s="199" t="s">
        <v>1</v>
      </c>
      <c r="N255" s="200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191</v>
      </c>
      <c r="AT255" s="203" t="s">
        <v>187</v>
      </c>
      <c r="AU255" s="203" t="s">
        <v>82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191</v>
      </c>
      <c r="BM255" s="203" t="s">
        <v>731</v>
      </c>
    </row>
    <row r="256" spans="1:65" s="13" customFormat="1" ht="22.5">
      <c r="B256" s="205"/>
      <c r="C256" s="206"/>
      <c r="D256" s="207" t="s">
        <v>193</v>
      </c>
      <c r="E256" s="208" t="s">
        <v>1</v>
      </c>
      <c r="F256" s="209" t="s">
        <v>2640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193</v>
      </c>
      <c r="AU256" s="215" t="s">
        <v>82</v>
      </c>
      <c r="AV256" s="13" t="s">
        <v>82</v>
      </c>
      <c r="AW256" s="13" t="s">
        <v>31</v>
      </c>
      <c r="AX256" s="13" t="s">
        <v>75</v>
      </c>
      <c r="AY256" s="215" t="s">
        <v>184</v>
      </c>
    </row>
    <row r="257" spans="1:65" s="14" customFormat="1" ht="11.25">
      <c r="B257" s="216"/>
      <c r="C257" s="217"/>
      <c r="D257" s="207" t="s">
        <v>193</v>
      </c>
      <c r="E257" s="218" t="s">
        <v>1</v>
      </c>
      <c r="F257" s="219" t="s">
        <v>7</v>
      </c>
      <c r="G257" s="217"/>
      <c r="H257" s="220">
        <v>21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193</v>
      </c>
      <c r="AU257" s="226" t="s">
        <v>82</v>
      </c>
      <c r="AV257" s="14" t="s">
        <v>84</v>
      </c>
      <c r="AW257" s="14" t="s">
        <v>31</v>
      </c>
      <c r="AX257" s="14" t="s">
        <v>75</v>
      </c>
      <c r="AY257" s="226" t="s">
        <v>184</v>
      </c>
    </row>
    <row r="258" spans="1:65" s="15" customFormat="1" ht="11.25">
      <c r="B258" s="241"/>
      <c r="C258" s="242"/>
      <c r="D258" s="207" t="s">
        <v>193</v>
      </c>
      <c r="E258" s="243" t="s">
        <v>1</v>
      </c>
      <c r="F258" s="244" t="s">
        <v>2077</v>
      </c>
      <c r="G258" s="242"/>
      <c r="H258" s="245">
        <v>21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193</v>
      </c>
      <c r="AU258" s="251" t="s">
        <v>82</v>
      </c>
      <c r="AV258" s="15" t="s">
        <v>191</v>
      </c>
      <c r="AW258" s="15" t="s">
        <v>31</v>
      </c>
      <c r="AX258" s="15" t="s">
        <v>82</v>
      </c>
      <c r="AY258" s="251" t="s">
        <v>184</v>
      </c>
    </row>
    <row r="259" spans="1:65" s="2" customFormat="1" ht="36">
      <c r="A259" s="34"/>
      <c r="B259" s="35"/>
      <c r="C259" s="192" t="s">
        <v>455</v>
      </c>
      <c r="D259" s="192" t="s">
        <v>187</v>
      </c>
      <c r="E259" s="193" t="s">
        <v>2641</v>
      </c>
      <c r="F259" s="194" t="s">
        <v>2642</v>
      </c>
      <c r="G259" s="195" t="s">
        <v>327</v>
      </c>
      <c r="H259" s="196">
        <v>15</v>
      </c>
      <c r="I259" s="197"/>
      <c r="J259" s="198">
        <f>ROUND(I259*H259,2)</f>
        <v>0</v>
      </c>
      <c r="K259" s="194" t="s">
        <v>649</v>
      </c>
      <c r="L259" s="39"/>
      <c r="M259" s="199" t="s">
        <v>1</v>
      </c>
      <c r="N259" s="200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191</v>
      </c>
      <c r="AT259" s="203" t="s">
        <v>187</v>
      </c>
      <c r="AU259" s="203" t="s">
        <v>82</v>
      </c>
      <c r="AY259" s="17" t="s">
        <v>184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191</v>
      </c>
      <c r="BM259" s="203" t="s">
        <v>757</v>
      </c>
    </row>
    <row r="260" spans="1:65" s="13" customFormat="1" ht="11.25">
      <c r="B260" s="205"/>
      <c r="C260" s="206"/>
      <c r="D260" s="207" t="s">
        <v>193</v>
      </c>
      <c r="E260" s="208" t="s">
        <v>1</v>
      </c>
      <c r="F260" s="209" t="s">
        <v>2643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193</v>
      </c>
      <c r="AU260" s="215" t="s">
        <v>82</v>
      </c>
      <c r="AV260" s="13" t="s">
        <v>82</v>
      </c>
      <c r="AW260" s="13" t="s">
        <v>31</v>
      </c>
      <c r="AX260" s="13" t="s">
        <v>75</v>
      </c>
      <c r="AY260" s="215" t="s">
        <v>184</v>
      </c>
    </row>
    <row r="261" spans="1:65" s="14" customFormat="1" ht="11.25">
      <c r="B261" s="216"/>
      <c r="C261" s="217"/>
      <c r="D261" s="207" t="s">
        <v>193</v>
      </c>
      <c r="E261" s="218" t="s">
        <v>1</v>
      </c>
      <c r="F261" s="219" t="s">
        <v>8</v>
      </c>
      <c r="G261" s="217"/>
      <c r="H261" s="220">
        <v>15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193</v>
      </c>
      <c r="AU261" s="226" t="s">
        <v>82</v>
      </c>
      <c r="AV261" s="14" t="s">
        <v>84</v>
      </c>
      <c r="AW261" s="14" t="s">
        <v>31</v>
      </c>
      <c r="AX261" s="14" t="s">
        <v>75</v>
      </c>
      <c r="AY261" s="226" t="s">
        <v>184</v>
      </c>
    </row>
    <row r="262" spans="1:65" s="15" customFormat="1" ht="11.25">
      <c r="B262" s="241"/>
      <c r="C262" s="242"/>
      <c r="D262" s="207" t="s">
        <v>193</v>
      </c>
      <c r="E262" s="243" t="s">
        <v>1</v>
      </c>
      <c r="F262" s="244" t="s">
        <v>2077</v>
      </c>
      <c r="G262" s="242"/>
      <c r="H262" s="245">
        <v>15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193</v>
      </c>
      <c r="AU262" s="251" t="s">
        <v>82</v>
      </c>
      <c r="AV262" s="15" t="s">
        <v>191</v>
      </c>
      <c r="AW262" s="15" t="s">
        <v>31</v>
      </c>
      <c r="AX262" s="15" t="s">
        <v>82</v>
      </c>
      <c r="AY262" s="251" t="s">
        <v>184</v>
      </c>
    </row>
    <row r="263" spans="1:65" s="2" customFormat="1" ht="36">
      <c r="A263" s="34"/>
      <c r="B263" s="35"/>
      <c r="C263" s="192" t="s">
        <v>502</v>
      </c>
      <c r="D263" s="192" t="s">
        <v>187</v>
      </c>
      <c r="E263" s="193" t="s">
        <v>2644</v>
      </c>
      <c r="F263" s="194" t="s">
        <v>2645</v>
      </c>
      <c r="G263" s="195" t="s">
        <v>327</v>
      </c>
      <c r="H263" s="196">
        <v>43</v>
      </c>
      <c r="I263" s="197"/>
      <c r="J263" s="198">
        <f>ROUND(I263*H263,2)</f>
        <v>0</v>
      </c>
      <c r="K263" s="194" t="s">
        <v>649</v>
      </c>
      <c r="L263" s="39"/>
      <c r="M263" s="199" t="s">
        <v>1</v>
      </c>
      <c r="N263" s="200" t="s">
        <v>40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191</v>
      </c>
      <c r="AT263" s="203" t="s">
        <v>187</v>
      </c>
      <c r="AU263" s="203" t="s">
        <v>82</v>
      </c>
      <c r="AY263" s="17" t="s">
        <v>184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191</v>
      </c>
      <c r="BM263" s="203" t="s">
        <v>769</v>
      </c>
    </row>
    <row r="264" spans="1:65" s="13" customFormat="1" ht="22.5">
      <c r="B264" s="205"/>
      <c r="C264" s="206"/>
      <c r="D264" s="207" t="s">
        <v>193</v>
      </c>
      <c r="E264" s="208" t="s">
        <v>1</v>
      </c>
      <c r="F264" s="209" t="s">
        <v>2646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193</v>
      </c>
      <c r="AU264" s="215" t="s">
        <v>82</v>
      </c>
      <c r="AV264" s="13" t="s">
        <v>82</v>
      </c>
      <c r="AW264" s="13" t="s">
        <v>31</v>
      </c>
      <c r="AX264" s="13" t="s">
        <v>75</v>
      </c>
      <c r="AY264" s="215" t="s">
        <v>184</v>
      </c>
    </row>
    <row r="265" spans="1:65" s="14" customFormat="1" ht="11.25">
      <c r="B265" s="216"/>
      <c r="C265" s="217"/>
      <c r="D265" s="207" t="s">
        <v>193</v>
      </c>
      <c r="E265" s="218" t="s">
        <v>1</v>
      </c>
      <c r="F265" s="219" t="s">
        <v>792</v>
      </c>
      <c r="G265" s="217"/>
      <c r="H265" s="220">
        <v>43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193</v>
      </c>
      <c r="AU265" s="226" t="s">
        <v>82</v>
      </c>
      <c r="AV265" s="14" t="s">
        <v>84</v>
      </c>
      <c r="AW265" s="14" t="s">
        <v>31</v>
      </c>
      <c r="AX265" s="14" t="s">
        <v>75</v>
      </c>
      <c r="AY265" s="226" t="s">
        <v>184</v>
      </c>
    </row>
    <row r="266" spans="1:65" s="15" customFormat="1" ht="11.25">
      <c r="B266" s="241"/>
      <c r="C266" s="242"/>
      <c r="D266" s="207" t="s">
        <v>193</v>
      </c>
      <c r="E266" s="243" t="s">
        <v>1</v>
      </c>
      <c r="F266" s="244" t="s">
        <v>2077</v>
      </c>
      <c r="G266" s="242"/>
      <c r="H266" s="245">
        <v>43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193</v>
      </c>
      <c r="AU266" s="251" t="s">
        <v>82</v>
      </c>
      <c r="AV266" s="15" t="s">
        <v>191</v>
      </c>
      <c r="AW266" s="15" t="s">
        <v>31</v>
      </c>
      <c r="AX266" s="15" t="s">
        <v>82</v>
      </c>
      <c r="AY266" s="251" t="s">
        <v>184</v>
      </c>
    </row>
    <row r="267" spans="1:65" s="2" customFormat="1" ht="33" customHeight="1">
      <c r="A267" s="34"/>
      <c r="B267" s="35"/>
      <c r="C267" s="192" t="s">
        <v>507</v>
      </c>
      <c r="D267" s="192" t="s">
        <v>187</v>
      </c>
      <c r="E267" s="193" t="s">
        <v>2647</v>
      </c>
      <c r="F267" s="194" t="s">
        <v>2648</v>
      </c>
      <c r="G267" s="195" t="s">
        <v>122</v>
      </c>
      <c r="H267" s="196">
        <v>84</v>
      </c>
      <c r="I267" s="197"/>
      <c r="J267" s="198">
        <f>ROUND(I267*H267,2)</f>
        <v>0</v>
      </c>
      <c r="K267" s="194" t="s">
        <v>649</v>
      </c>
      <c r="L267" s="39"/>
      <c r="M267" s="199" t="s">
        <v>1</v>
      </c>
      <c r="N267" s="200" t="s">
        <v>40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191</v>
      </c>
      <c r="AT267" s="203" t="s">
        <v>187</v>
      </c>
      <c r="AU267" s="203" t="s">
        <v>82</v>
      </c>
      <c r="AY267" s="17" t="s">
        <v>184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82</v>
      </c>
      <c r="BK267" s="204">
        <f>ROUND(I267*H267,2)</f>
        <v>0</v>
      </c>
      <c r="BL267" s="17" t="s">
        <v>191</v>
      </c>
      <c r="BM267" s="203" t="s">
        <v>779</v>
      </c>
    </row>
    <row r="268" spans="1:65" s="13" customFormat="1" ht="22.5">
      <c r="B268" s="205"/>
      <c r="C268" s="206"/>
      <c r="D268" s="207" t="s">
        <v>193</v>
      </c>
      <c r="E268" s="208" t="s">
        <v>1</v>
      </c>
      <c r="F268" s="209" t="s">
        <v>2649</v>
      </c>
      <c r="G268" s="206"/>
      <c r="H268" s="208" t="s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193</v>
      </c>
      <c r="AU268" s="215" t="s">
        <v>82</v>
      </c>
      <c r="AV268" s="13" t="s">
        <v>82</v>
      </c>
      <c r="AW268" s="13" t="s">
        <v>31</v>
      </c>
      <c r="AX268" s="13" t="s">
        <v>75</v>
      </c>
      <c r="AY268" s="215" t="s">
        <v>184</v>
      </c>
    </row>
    <row r="269" spans="1:65" s="14" customFormat="1" ht="11.25">
      <c r="B269" s="216"/>
      <c r="C269" s="217"/>
      <c r="D269" s="207" t="s">
        <v>193</v>
      </c>
      <c r="E269" s="218" t="s">
        <v>1</v>
      </c>
      <c r="F269" s="219" t="s">
        <v>1012</v>
      </c>
      <c r="G269" s="217"/>
      <c r="H269" s="220">
        <v>84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193</v>
      </c>
      <c r="AU269" s="226" t="s">
        <v>82</v>
      </c>
      <c r="AV269" s="14" t="s">
        <v>84</v>
      </c>
      <c r="AW269" s="14" t="s">
        <v>31</v>
      </c>
      <c r="AX269" s="14" t="s">
        <v>75</v>
      </c>
      <c r="AY269" s="226" t="s">
        <v>184</v>
      </c>
    </row>
    <row r="270" spans="1:65" s="15" customFormat="1" ht="11.25">
      <c r="B270" s="241"/>
      <c r="C270" s="242"/>
      <c r="D270" s="207" t="s">
        <v>193</v>
      </c>
      <c r="E270" s="243" t="s">
        <v>1</v>
      </c>
      <c r="F270" s="244" t="s">
        <v>2077</v>
      </c>
      <c r="G270" s="242"/>
      <c r="H270" s="245">
        <v>84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193</v>
      </c>
      <c r="AU270" s="251" t="s">
        <v>82</v>
      </c>
      <c r="AV270" s="15" t="s">
        <v>191</v>
      </c>
      <c r="AW270" s="15" t="s">
        <v>31</v>
      </c>
      <c r="AX270" s="15" t="s">
        <v>82</v>
      </c>
      <c r="AY270" s="251" t="s">
        <v>184</v>
      </c>
    </row>
    <row r="271" spans="1:65" s="2" customFormat="1" ht="36">
      <c r="A271" s="34"/>
      <c r="B271" s="35"/>
      <c r="C271" s="192" t="s">
        <v>7</v>
      </c>
      <c r="D271" s="192" t="s">
        <v>187</v>
      </c>
      <c r="E271" s="193" t="s">
        <v>2650</v>
      </c>
      <c r="F271" s="194" t="s">
        <v>2651</v>
      </c>
      <c r="G271" s="195" t="s">
        <v>122</v>
      </c>
      <c r="H271" s="196">
        <v>26</v>
      </c>
      <c r="I271" s="197"/>
      <c r="J271" s="198">
        <f>ROUND(I271*H271,2)</f>
        <v>0</v>
      </c>
      <c r="K271" s="194" t="s">
        <v>649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191</v>
      </c>
      <c r="AT271" s="203" t="s">
        <v>187</v>
      </c>
      <c r="AU271" s="203" t="s">
        <v>82</v>
      </c>
      <c r="AY271" s="17" t="s">
        <v>184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191</v>
      </c>
      <c r="BM271" s="203" t="s">
        <v>788</v>
      </c>
    </row>
    <row r="272" spans="1:65" s="13" customFormat="1" ht="22.5">
      <c r="B272" s="205"/>
      <c r="C272" s="206"/>
      <c r="D272" s="207" t="s">
        <v>193</v>
      </c>
      <c r="E272" s="208" t="s">
        <v>1</v>
      </c>
      <c r="F272" s="209" t="s">
        <v>2652</v>
      </c>
      <c r="G272" s="206"/>
      <c r="H272" s="208" t="s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193</v>
      </c>
      <c r="AU272" s="215" t="s">
        <v>82</v>
      </c>
      <c r="AV272" s="13" t="s">
        <v>82</v>
      </c>
      <c r="AW272" s="13" t="s">
        <v>31</v>
      </c>
      <c r="AX272" s="13" t="s">
        <v>75</v>
      </c>
      <c r="AY272" s="215" t="s">
        <v>184</v>
      </c>
    </row>
    <row r="273" spans="1:65" s="14" customFormat="1" ht="11.25">
      <c r="B273" s="216"/>
      <c r="C273" s="217"/>
      <c r="D273" s="207" t="s">
        <v>193</v>
      </c>
      <c r="E273" s="218" t="s">
        <v>1</v>
      </c>
      <c r="F273" s="219" t="s">
        <v>591</v>
      </c>
      <c r="G273" s="217"/>
      <c r="H273" s="220">
        <v>26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193</v>
      </c>
      <c r="AU273" s="226" t="s">
        <v>82</v>
      </c>
      <c r="AV273" s="14" t="s">
        <v>84</v>
      </c>
      <c r="AW273" s="14" t="s">
        <v>31</v>
      </c>
      <c r="AX273" s="14" t="s">
        <v>75</v>
      </c>
      <c r="AY273" s="226" t="s">
        <v>184</v>
      </c>
    </row>
    <row r="274" spans="1:65" s="15" customFormat="1" ht="11.25">
      <c r="B274" s="241"/>
      <c r="C274" s="242"/>
      <c r="D274" s="207" t="s">
        <v>193</v>
      </c>
      <c r="E274" s="243" t="s">
        <v>1</v>
      </c>
      <c r="F274" s="244" t="s">
        <v>2077</v>
      </c>
      <c r="G274" s="242"/>
      <c r="H274" s="245">
        <v>26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193</v>
      </c>
      <c r="AU274" s="251" t="s">
        <v>82</v>
      </c>
      <c r="AV274" s="15" t="s">
        <v>191</v>
      </c>
      <c r="AW274" s="15" t="s">
        <v>31</v>
      </c>
      <c r="AX274" s="15" t="s">
        <v>82</v>
      </c>
      <c r="AY274" s="251" t="s">
        <v>184</v>
      </c>
    </row>
    <row r="275" spans="1:65" s="2" customFormat="1" ht="24">
      <c r="A275" s="34"/>
      <c r="B275" s="35"/>
      <c r="C275" s="192" t="s">
        <v>519</v>
      </c>
      <c r="D275" s="192" t="s">
        <v>187</v>
      </c>
      <c r="E275" s="193" t="s">
        <v>2653</v>
      </c>
      <c r="F275" s="194" t="s">
        <v>2654</v>
      </c>
      <c r="G275" s="195" t="s">
        <v>122</v>
      </c>
      <c r="H275" s="196">
        <v>11</v>
      </c>
      <c r="I275" s="197"/>
      <c r="J275" s="198">
        <f>ROUND(I275*H275,2)</f>
        <v>0</v>
      </c>
      <c r="K275" s="194" t="s">
        <v>649</v>
      </c>
      <c r="L275" s="39"/>
      <c r="M275" s="199" t="s">
        <v>1</v>
      </c>
      <c r="N275" s="200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191</v>
      </c>
      <c r="AT275" s="203" t="s">
        <v>187</v>
      </c>
      <c r="AU275" s="203" t="s">
        <v>82</v>
      </c>
      <c r="AY275" s="17" t="s">
        <v>184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191</v>
      </c>
      <c r="BM275" s="203" t="s">
        <v>797</v>
      </c>
    </row>
    <row r="276" spans="1:65" s="13" customFormat="1" ht="22.5">
      <c r="B276" s="205"/>
      <c r="C276" s="206"/>
      <c r="D276" s="207" t="s">
        <v>193</v>
      </c>
      <c r="E276" s="208" t="s">
        <v>1</v>
      </c>
      <c r="F276" s="209" t="s">
        <v>2655</v>
      </c>
      <c r="G276" s="206"/>
      <c r="H276" s="208" t="s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193</v>
      </c>
      <c r="AU276" s="215" t="s">
        <v>82</v>
      </c>
      <c r="AV276" s="13" t="s">
        <v>82</v>
      </c>
      <c r="AW276" s="13" t="s">
        <v>31</v>
      </c>
      <c r="AX276" s="13" t="s">
        <v>75</v>
      </c>
      <c r="AY276" s="215" t="s">
        <v>184</v>
      </c>
    </row>
    <row r="277" spans="1:65" s="14" customFormat="1" ht="11.25">
      <c r="B277" s="216"/>
      <c r="C277" s="217"/>
      <c r="D277" s="207" t="s">
        <v>193</v>
      </c>
      <c r="E277" s="218" t="s">
        <v>1</v>
      </c>
      <c r="F277" s="219" t="s">
        <v>270</v>
      </c>
      <c r="G277" s="217"/>
      <c r="H277" s="220">
        <v>11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193</v>
      </c>
      <c r="AU277" s="226" t="s">
        <v>82</v>
      </c>
      <c r="AV277" s="14" t="s">
        <v>84</v>
      </c>
      <c r="AW277" s="14" t="s">
        <v>31</v>
      </c>
      <c r="AX277" s="14" t="s">
        <v>75</v>
      </c>
      <c r="AY277" s="226" t="s">
        <v>184</v>
      </c>
    </row>
    <row r="278" spans="1:65" s="15" customFormat="1" ht="11.25">
      <c r="B278" s="241"/>
      <c r="C278" s="242"/>
      <c r="D278" s="207" t="s">
        <v>193</v>
      </c>
      <c r="E278" s="243" t="s">
        <v>1</v>
      </c>
      <c r="F278" s="244" t="s">
        <v>2077</v>
      </c>
      <c r="G278" s="242"/>
      <c r="H278" s="245">
        <v>11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193</v>
      </c>
      <c r="AU278" s="251" t="s">
        <v>82</v>
      </c>
      <c r="AV278" s="15" t="s">
        <v>191</v>
      </c>
      <c r="AW278" s="15" t="s">
        <v>31</v>
      </c>
      <c r="AX278" s="15" t="s">
        <v>82</v>
      </c>
      <c r="AY278" s="251" t="s">
        <v>184</v>
      </c>
    </row>
    <row r="279" spans="1:65" s="2" customFormat="1" ht="33" customHeight="1">
      <c r="A279" s="34"/>
      <c r="B279" s="35"/>
      <c r="C279" s="192" t="s">
        <v>250</v>
      </c>
      <c r="D279" s="192" t="s">
        <v>187</v>
      </c>
      <c r="E279" s="193" t="s">
        <v>2656</v>
      </c>
      <c r="F279" s="194" t="s">
        <v>2657</v>
      </c>
      <c r="G279" s="195" t="s">
        <v>122</v>
      </c>
      <c r="H279" s="196">
        <v>39</v>
      </c>
      <c r="I279" s="197"/>
      <c r="J279" s="198">
        <f>ROUND(I279*H279,2)</f>
        <v>0</v>
      </c>
      <c r="K279" s="194" t="s">
        <v>649</v>
      </c>
      <c r="L279" s="39"/>
      <c r="M279" s="199" t="s">
        <v>1</v>
      </c>
      <c r="N279" s="200" t="s">
        <v>40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191</v>
      </c>
      <c r="AT279" s="203" t="s">
        <v>187</v>
      </c>
      <c r="AU279" s="203" t="s">
        <v>82</v>
      </c>
      <c r="AY279" s="17" t="s">
        <v>184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82</v>
      </c>
      <c r="BK279" s="204">
        <f>ROUND(I279*H279,2)</f>
        <v>0</v>
      </c>
      <c r="BL279" s="17" t="s">
        <v>191</v>
      </c>
      <c r="BM279" s="203" t="s">
        <v>810</v>
      </c>
    </row>
    <row r="280" spans="1:65" s="13" customFormat="1" ht="22.5">
      <c r="B280" s="205"/>
      <c r="C280" s="206"/>
      <c r="D280" s="207" t="s">
        <v>193</v>
      </c>
      <c r="E280" s="208" t="s">
        <v>1</v>
      </c>
      <c r="F280" s="209" t="s">
        <v>2658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193</v>
      </c>
      <c r="AU280" s="215" t="s">
        <v>82</v>
      </c>
      <c r="AV280" s="13" t="s">
        <v>82</v>
      </c>
      <c r="AW280" s="13" t="s">
        <v>31</v>
      </c>
      <c r="AX280" s="13" t="s">
        <v>75</v>
      </c>
      <c r="AY280" s="215" t="s">
        <v>184</v>
      </c>
    </row>
    <row r="281" spans="1:65" s="14" customFormat="1" ht="11.25">
      <c r="B281" s="216"/>
      <c r="C281" s="217"/>
      <c r="D281" s="207" t="s">
        <v>193</v>
      </c>
      <c r="E281" s="218" t="s">
        <v>1</v>
      </c>
      <c r="F281" s="219" t="s">
        <v>774</v>
      </c>
      <c r="G281" s="217"/>
      <c r="H281" s="220">
        <v>39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193</v>
      </c>
      <c r="AU281" s="226" t="s">
        <v>82</v>
      </c>
      <c r="AV281" s="14" t="s">
        <v>84</v>
      </c>
      <c r="AW281" s="14" t="s">
        <v>31</v>
      </c>
      <c r="AX281" s="14" t="s">
        <v>75</v>
      </c>
      <c r="AY281" s="226" t="s">
        <v>184</v>
      </c>
    </row>
    <row r="282" spans="1:65" s="15" customFormat="1" ht="11.25">
      <c r="B282" s="241"/>
      <c r="C282" s="242"/>
      <c r="D282" s="207" t="s">
        <v>193</v>
      </c>
      <c r="E282" s="243" t="s">
        <v>1</v>
      </c>
      <c r="F282" s="244" t="s">
        <v>2077</v>
      </c>
      <c r="G282" s="242"/>
      <c r="H282" s="245">
        <v>39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193</v>
      </c>
      <c r="AU282" s="251" t="s">
        <v>82</v>
      </c>
      <c r="AV282" s="15" t="s">
        <v>191</v>
      </c>
      <c r="AW282" s="15" t="s">
        <v>31</v>
      </c>
      <c r="AX282" s="15" t="s">
        <v>82</v>
      </c>
      <c r="AY282" s="251" t="s">
        <v>184</v>
      </c>
    </row>
    <row r="283" spans="1:65" s="2" customFormat="1" ht="24">
      <c r="A283" s="34"/>
      <c r="B283" s="35"/>
      <c r="C283" s="192" t="s">
        <v>539</v>
      </c>
      <c r="D283" s="192" t="s">
        <v>187</v>
      </c>
      <c r="E283" s="193" t="s">
        <v>2659</v>
      </c>
      <c r="F283" s="194" t="s">
        <v>2660</v>
      </c>
      <c r="G283" s="195" t="s">
        <v>122</v>
      </c>
      <c r="H283" s="196">
        <v>7</v>
      </c>
      <c r="I283" s="197"/>
      <c r="J283" s="198">
        <f>ROUND(I283*H283,2)</f>
        <v>0</v>
      </c>
      <c r="K283" s="194" t="s">
        <v>649</v>
      </c>
      <c r="L283" s="39"/>
      <c r="M283" s="199" t="s">
        <v>1</v>
      </c>
      <c r="N283" s="200" t="s">
        <v>40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191</v>
      </c>
      <c r="AT283" s="203" t="s">
        <v>187</v>
      </c>
      <c r="AU283" s="203" t="s">
        <v>82</v>
      </c>
      <c r="AY283" s="17" t="s">
        <v>184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191</v>
      </c>
      <c r="BM283" s="203" t="s">
        <v>819</v>
      </c>
    </row>
    <row r="284" spans="1:65" s="13" customFormat="1" ht="22.5">
      <c r="B284" s="205"/>
      <c r="C284" s="206"/>
      <c r="D284" s="207" t="s">
        <v>193</v>
      </c>
      <c r="E284" s="208" t="s">
        <v>1</v>
      </c>
      <c r="F284" s="209" t="s">
        <v>2661</v>
      </c>
      <c r="G284" s="206"/>
      <c r="H284" s="208" t="s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193</v>
      </c>
      <c r="AU284" s="215" t="s">
        <v>82</v>
      </c>
      <c r="AV284" s="13" t="s">
        <v>82</v>
      </c>
      <c r="AW284" s="13" t="s">
        <v>31</v>
      </c>
      <c r="AX284" s="13" t="s">
        <v>75</v>
      </c>
      <c r="AY284" s="215" t="s">
        <v>184</v>
      </c>
    </row>
    <row r="285" spans="1:65" s="14" customFormat="1" ht="11.25">
      <c r="B285" s="216"/>
      <c r="C285" s="217"/>
      <c r="D285" s="207" t="s">
        <v>193</v>
      </c>
      <c r="E285" s="218" t="s">
        <v>1</v>
      </c>
      <c r="F285" s="219" t="s">
        <v>246</v>
      </c>
      <c r="G285" s="217"/>
      <c r="H285" s="220">
        <v>7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193</v>
      </c>
      <c r="AU285" s="226" t="s">
        <v>82</v>
      </c>
      <c r="AV285" s="14" t="s">
        <v>84</v>
      </c>
      <c r="AW285" s="14" t="s">
        <v>31</v>
      </c>
      <c r="AX285" s="14" t="s">
        <v>75</v>
      </c>
      <c r="AY285" s="226" t="s">
        <v>184</v>
      </c>
    </row>
    <row r="286" spans="1:65" s="15" customFormat="1" ht="11.25">
      <c r="B286" s="241"/>
      <c r="C286" s="242"/>
      <c r="D286" s="207" t="s">
        <v>193</v>
      </c>
      <c r="E286" s="243" t="s">
        <v>1</v>
      </c>
      <c r="F286" s="244" t="s">
        <v>2077</v>
      </c>
      <c r="G286" s="242"/>
      <c r="H286" s="245">
        <v>7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193</v>
      </c>
      <c r="AU286" s="251" t="s">
        <v>82</v>
      </c>
      <c r="AV286" s="15" t="s">
        <v>191</v>
      </c>
      <c r="AW286" s="15" t="s">
        <v>31</v>
      </c>
      <c r="AX286" s="15" t="s">
        <v>82</v>
      </c>
      <c r="AY286" s="251" t="s">
        <v>184</v>
      </c>
    </row>
    <row r="287" spans="1:65" s="2" customFormat="1" ht="24">
      <c r="A287" s="34"/>
      <c r="B287" s="35"/>
      <c r="C287" s="192" t="s">
        <v>565</v>
      </c>
      <c r="D287" s="192" t="s">
        <v>187</v>
      </c>
      <c r="E287" s="193" t="s">
        <v>2662</v>
      </c>
      <c r="F287" s="194" t="s">
        <v>2663</v>
      </c>
      <c r="G287" s="195" t="s">
        <v>122</v>
      </c>
      <c r="H287" s="196">
        <v>12</v>
      </c>
      <c r="I287" s="197"/>
      <c r="J287" s="198">
        <f>ROUND(I287*H287,2)</f>
        <v>0</v>
      </c>
      <c r="K287" s="194" t="s">
        <v>649</v>
      </c>
      <c r="L287" s="39"/>
      <c r="M287" s="199" t="s">
        <v>1</v>
      </c>
      <c r="N287" s="200" t="s">
        <v>40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191</v>
      </c>
      <c r="AT287" s="203" t="s">
        <v>187</v>
      </c>
      <c r="AU287" s="203" t="s">
        <v>82</v>
      </c>
      <c r="AY287" s="17" t="s">
        <v>184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82</v>
      </c>
      <c r="BK287" s="204">
        <f>ROUND(I287*H287,2)</f>
        <v>0</v>
      </c>
      <c r="BL287" s="17" t="s">
        <v>191</v>
      </c>
      <c r="BM287" s="203" t="s">
        <v>828</v>
      </c>
    </row>
    <row r="288" spans="1:65" s="13" customFormat="1" ht="22.5">
      <c r="B288" s="205"/>
      <c r="C288" s="206"/>
      <c r="D288" s="207" t="s">
        <v>193</v>
      </c>
      <c r="E288" s="208" t="s">
        <v>1</v>
      </c>
      <c r="F288" s="209" t="s">
        <v>2664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193</v>
      </c>
      <c r="AU288" s="215" t="s">
        <v>82</v>
      </c>
      <c r="AV288" s="13" t="s">
        <v>82</v>
      </c>
      <c r="AW288" s="13" t="s">
        <v>31</v>
      </c>
      <c r="AX288" s="13" t="s">
        <v>75</v>
      </c>
      <c r="AY288" s="215" t="s">
        <v>184</v>
      </c>
    </row>
    <row r="289" spans="1:65" s="14" customFormat="1" ht="11.25">
      <c r="B289" s="216"/>
      <c r="C289" s="217"/>
      <c r="D289" s="207" t="s">
        <v>193</v>
      </c>
      <c r="E289" s="218" t="s">
        <v>1</v>
      </c>
      <c r="F289" s="219" t="s">
        <v>287</v>
      </c>
      <c r="G289" s="217"/>
      <c r="H289" s="220">
        <v>12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193</v>
      </c>
      <c r="AU289" s="226" t="s">
        <v>82</v>
      </c>
      <c r="AV289" s="14" t="s">
        <v>84</v>
      </c>
      <c r="AW289" s="14" t="s">
        <v>31</v>
      </c>
      <c r="AX289" s="14" t="s">
        <v>75</v>
      </c>
      <c r="AY289" s="226" t="s">
        <v>184</v>
      </c>
    </row>
    <row r="290" spans="1:65" s="15" customFormat="1" ht="11.25">
      <c r="B290" s="241"/>
      <c r="C290" s="242"/>
      <c r="D290" s="207" t="s">
        <v>193</v>
      </c>
      <c r="E290" s="243" t="s">
        <v>1</v>
      </c>
      <c r="F290" s="244" t="s">
        <v>2077</v>
      </c>
      <c r="G290" s="242"/>
      <c r="H290" s="245">
        <v>12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193</v>
      </c>
      <c r="AU290" s="251" t="s">
        <v>82</v>
      </c>
      <c r="AV290" s="15" t="s">
        <v>191</v>
      </c>
      <c r="AW290" s="15" t="s">
        <v>31</v>
      </c>
      <c r="AX290" s="15" t="s">
        <v>82</v>
      </c>
      <c r="AY290" s="251" t="s">
        <v>184</v>
      </c>
    </row>
    <row r="291" spans="1:65" s="2" customFormat="1" ht="24">
      <c r="A291" s="34"/>
      <c r="B291" s="35"/>
      <c r="C291" s="192" t="s">
        <v>591</v>
      </c>
      <c r="D291" s="192" t="s">
        <v>187</v>
      </c>
      <c r="E291" s="193" t="s">
        <v>2665</v>
      </c>
      <c r="F291" s="194" t="s">
        <v>2666</v>
      </c>
      <c r="G291" s="195" t="s">
        <v>1446</v>
      </c>
      <c r="H291" s="196">
        <v>1</v>
      </c>
      <c r="I291" s="197"/>
      <c r="J291" s="198">
        <f>ROUND(I291*H291,2)</f>
        <v>0</v>
      </c>
      <c r="K291" s="194" t="s">
        <v>649</v>
      </c>
      <c r="L291" s="39"/>
      <c r="M291" s="199" t="s">
        <v>1</v>
      </c>
      <c r="N291" s="200" t="s">
        <v>40</v>
      </c>
      <c r="O291" s="71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191</v>
      </c>
      <c r="AT291" s="203" t="s">
        <v>187</v>
      </c>
      <c r="AU291" s="203" t="s">
        <v>82</v>
      </c>
      <c r="AY291" s="17" t="s">
        <v>184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82</v>
      </c>
      <c r="BK291" s="204">
        <f>ROUND(I291*H291,2)</f>
        <v>0</v>
      </c>
      <c r="BL291" s="17" t="s">
        <v>191</v>
      </c>
      <c r="BM291" s="203" t="s">
        <v>836</v>
      </c>
    </row>
    <row r="292" spans="1:65" s="2" customFormat="1" ht="33" customHeight="1">
      <c r="A292" s="34"/>
      <c r="B292" s="35"/>
      <c r="C292" s="192" t="s">
        <v>597</v>
      </c>
      <c r="D292" s="192" t="s">
        <v>187</v>
      </c>
      <c r="E292" s="193" t="s">
        <v>2667</v>
      </c>
      <c r="F292" s="194" t="s">
        <v>2668</v>
      </c>
      <c r="G292" s="195" t="s">
        <v>1446</v>
      </c>
      <c r="H292" s="196">
        <v>1</v>
      </c>
      <c r="I292" s="197"/>
      <c r="J292" s="198">
        <f>ROUND(I292*H292,2)</f>
        <v>0</v>
      </c>
      <c r="K292" s="194" t="s">
        <v>649</v>
      </c>
      <c r="L292" s="39"/>
      <c r="M292" s="199" t="s">
        <v>1</v>
      </c>
      <c r="N292" s="200" t="s">
        <v>40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191</v>
      </c>
      <c r="AT292" s="203" t="s">
        <v>187</v>
      </c>
      <c r="AU292" s="203" t="s">
        <v>82</v>
      </c>
      <c r="AY292" s="17" t="s">
        <v>184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82</v>
      </c>
      <c r="BK292" s="204">
        <f>ROUND(I292*H292,2)</f>
        <v>0</v>
      </c>
      <c r="BL292" s="17" t="s">
        <v>191</v>
      </c>
      <c r="BM292" s="203" t="s">
        <v>846</v>
      </c>
    </row>
    <row r="293" spans="1:65" s="2" customFormat="1" ht="48">
      <c r="A293" s="34"/>
      <c r="B293" s="35"/>
      <c r="C293" s="192" t="s">
        <v>626</v>
      </c>
      <c r="D293" s="192" t="s">
        <v>187</v>
      </c>
      <c r="E293" s="193" t="s">
        <v>2669</v>
      </c>
      <c r="F293" s="194" t="s">
        <v>2670</v>
      </c>
      <c r="G293" s="195" t="s">
        <v>2245</v>
      </c>
      <c r="H293" s="196">
        <v>20</v>
      </c>
      <c r="I293" s="197"/>
      <c r="J293" s="198">
        <f>ROUND(I293*H293,2)</f>
        <v>0</v>
      </c>
      <c r="K293" s="194" t="s">
        <v>649</v>
      </c>
      <c r="L293" s="39"/>
      <c r="M293" s="199" t="s">
        <v>1</v>
      </c>
      <c r="N293" s="200" t="s">
        <v>40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191</v>
      </c>
      <c r="AT293" s="203" t="s">
        <v>187</v>
      </c>
      <c r="AU293" s="203" t="s">
        <v>82</v>
      </c>
      <c r="AY293" s="17" t="s">
        <v>184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82</v>
      </c>
      <c r="BK293" s="204">
        <f>ROUND(I293*H293,2)</f>
        <v>0</v>
      </c>
      <c r="BL293" s="17" t="s">
        <v>191</v>
      </c>
      <c r="BM293" s="203" t="s">
        <v>855</v>
      </c>
    </row>
    <row r="294" spans="1:65" s="12" customFormat="1" ht="25.9" customHeight="1">
      <c r="B294" s="176"/>
      <c r="C294" s="177"/>
      <c r="D294" s="178" t="s">
        <v>74</v>
      </c>
      <c r="E294" s="179" t="s">
        <v>2186</v>
      </c>
      <c r="F294" s="179" t="s">
        <v>2671</v>
      </c>
      <c r="G294" s="177"/>
      <c r="H294" s="177"/>
      <c r="I294" s="180"/>
      <c r="J294" s="181">
        <f>BK294</f>
        <v>0</v>
      </c>
      <c r="K294" s="177"/>
      <c r="L294" s="182"/>
      <c r="M294" s="183"/>
      <c r="N294" s="184"/>
      <c r="O294" s="184"/>
      <c r="P294" s="185">
        <f>SUM(P295:P482)</f>
        <v>0</v>
      </c>
      <c r="Q294" s="184"/>
      <c r="R294" s="185">
        <f>SUM(R295:R482)</f>
        <v>0</v>
      </c>
      <c r="S294" s="184"/>
      <c r="T294" s="186">
        <f>SUM(T295:T482)</f>
        <v>0</v>
      </c>
      <c r="AR294" s="187" t="s">
        <v>82</v>
      </c>
      <c r="AT294" s="188" t="s">
        <v>74</v>
      </c>
      <c r="AU294" s="188" t="s">
        <v>75</v>
      </c>
      <c r="AY294" s="187" t="s">
        <v>184</v>
      </c>
      <c r="BK294" s="189">
        <f>SUM(BK295:BK482)</f>
        <v>0</v>
      </c>
    </row>
    <row r="295" spans="1:65" s="2" customFormat="1" ht="36">
      <c r="A295" s="34"/>
      <c r="B295" s="35"/>
      <c r="C295" s="192" t="s">
        <v>631</v>
      </c>
      <c r="D295" s="192" t="s">
        <v>187</v>
      </c>
      <c r="E295" s="193" t="s">
        <v>2672</v>
      </c>
      <c r="F295" s="194" t="s">
        <v>2673</v>
      </c>
      <c r="G295" s="195" t="s">
        <v>239</v>
      </c>
      <c r="H295" s="196">
        <v>1</v>
      </c>
      <c r="I295" s="197"/>
      <c r="J295" s="198">
        <f>ROUND(I295*H295,2)</f>
        <v>0</v>
      </c>
      <c r="K295" s="194" t="s">
        <v>649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191</v>
      </c>
      <c r="AT295" s="203" t="s">
        <v>187</v>
      </c>
      <c r="AU295" s="203" t="s">
        <v>82</v>
      </c>
      <c r="AY295" s="17" t="s">
        <v>184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191</v>
      </c>
      <c r="BM295" s="203" t="s">
        <v>814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2674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82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82</v>
      </c>
      <c r="G297" s="217"/>
      <c r="H297" s="220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82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5" customFormat="1" ht="11.25">
      <c r="B298" s="241"/>
      <c r="C298" s="242"/>
      <c r="D298" s="207" t="s">
        <v>193</v>
      </c>
      <c r="E298" s="243" t="s">
        <v>1</v>
      </c>
      <c r="F298" s="244" t="s">
        <v>2077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193</v>
      </c>
      <c r="AU298" s="251" t="s">
        <v>82</v>
      </c>
      <c r="AV298" s="15" t="s">
        <v>191</v>
      </c>
      <c r="AW298" s="15" t="s">
        <v>31</v>
      </c>
      <c r="AX298" s="15" t="s">
        <v>82</v>
      </c>
      <c r="AY298" s="251" t="s">
        <v>184</v>
      </c>
    </row>
    <row r="299" spans="1:65" s="2" customFormat="1" ht="36">
      <c r="A299" s="34"/>
      <c r="B299" s="35"/>
      <c r="C299" s="192" t="s">
        <v>640</v>
      </c>
      <c r="D299" s="192" t="s">
        <v>187</v>
      </c>
      <c r="E299" s="193" t="s">
        <v>2675</v>
      </c>
      <c r="F299" s="194" t="s">
        <v>2676</v>
      </c>
      <c r="G299" s="195" t="s">
        <v>239</v>
      </c>
      <c r="H299" s="196">
        <v>1</v>
      </c>
      <c r="I299" s="197"/>
      <c r="J299" s="198">
        <f>ROUND(I299*H299,2)</f>
        <v>0</v>
      </c>
      <c r="K299" s="194" t="s">
        <v>649</v>
      </c>
      <c r="L299" s="39"/>
      <c r="M299" s="199" t="s">
        <v>1</v>
      </c>
      <c r="N299" s="200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191</v>
      </c>
      <c r="AT299" s="203" t="s">
        <v>187</v>
      </c>
      <c r="AU299" s="203" t="s">
        <v>82</v>
      </c>
      <c r="AY299" s="17" t="s">
        <v>184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191</v>
      </c>
      <c r="BM299" s="203" t="s">
        <v>881</v>
      </c>
    </row>
    <row r="300" spans="1:65" s="13" customFormat="1" ht="11.25">
      <c r="B300" s="205"/>
      <c r="C300" s="206"/>
      <c r="D300" s="207" t="s">
        <v>193</v>
      </c>
      <c r="E300" s="208" t="s">
        <v>1</v>
      </c>
      <c r="F300" s="209" t="s">
        <v>2677</v>
      </c>
      <c r="G300" s="206"/>
      <c r="H300" s="208" t="s">
        <v>1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193</v>
      </c>
      <c r="AU300" s="215" t="s">
        <v>82</v>
      </c>
      <c r="AV300" s="13" t="s">
        <v>82</v>
      </c>
      <c r="AW300" s="13" t="s">
        <v>31</v>
      </c>
      <c r="AX300" s="13" t="s">
        <v>75</v>
      </c>
      <c r="AY300" s="215" t="s">
        <v>184</v>
      </c>
    </row>
    <row r="301" spans="1:65" s="14" customFormat="1" ht="11.25">
      <c r="B301" s="216"/>
      <c r="C301" s="217"/>
      <c r="D301" s="207" t="s">
        <v>193</v>
      </c>
      <c r="E301" s="218" t="s">
        <v>1</v>
      </c>
      <c r="F301" s="219" t="s">
        <v>82</v>
      </c>
      <c r="G301" s="217"/>
      <c r="H301" s="220">
        <v>1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193</v>
      </c>
      <c r="AU301" s="226" t="s">
        <v>82</v>
      </c>
      <c r="AV301" s="14" t="s">
        <v>84</v>
      </c>
      <c r="AW301" s="14" t="s">
        <v>31</v>
      </c>
      <c r="AX301" s="14" t="s">
        <v>75</v>
      </c>
      <c r="AY301" s="226" t="s">
        <v>184</v>
      </c>
    </row>
    <row r="302" spans="1:65" s="15" customFormat="1" ht="11.25">
      <c r="B302" s="241"/>
      <c r="C302" s="242"/>
      <c r="D302" s="207" t="s">
        <v>193</v>
      </c>
      <c r="E302" s="243" t="s">
        <v>1</v>
      </c>
      <c r="F302" s="244" t="s">
        <v>2077</v>
      </c>
      <c r="G302" s="242"/>
      <c r="H302" s="245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193</v>
      </c>
      <c r="AU302" s="251" t="s">
        <v>82</v>
      </c>
      <c r="AV302" s="15" t="s">
        <v>191</v>
      </c>
      <c r="AW302" s="15" t="s">
        <v>31</v>
      </c>
      <c r="AX302" s="15" t="s">
        <v>82</v>
      </c>
      <c r="AY302" s="251" t="s">
        <v>184</v>
      </c>
    </row>
    <row r="303" spans="1:65" s="2" customFormat="1" ht="36">
      <c r="A303" s="34"/>
      <c r="B303" s="35"/>
      <c r="C303" s="192" t="s">
        <v>646</v>
      </c>
      <c r="D303" s="192" t="s">
        <v>187</v>
      </c>
      <c r="E303" s="193" t="s">
        <v>2678</v>
      </c>
      <c r="F303" s="194" t="s">
        <v>2679</v>
      </c>
      <c r="G303" s="195" t="s">
        <v>239</v>
      </c>
      <c r="H303" s="196">
        <v>1</v>
      </c>
      <c r="I303" s="197"/>
      <c r="J303" s="198">
        <f>ROUND(I303*H303,2)</f>
        <v>0</v>
      </c>
      <c r="K303" s="194" t="s">
        <v>649</v>
      </c>
      <c r="L303" s="39"/>
      <c r="M303" s="199" t="s">
        <v>1</v>
      </c>
      <c r="N303" s="200" t="s">
        <v>40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191</v>
      </c>
      <c r="AT303" s="203" t="s">
        <v>187</v>
      </c>
      <c r="AU303" s="203" t="s">
        <v>82</v>
      </c>
      <c r="AY303" s="17" t="s">
        <v>184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82</v>
      </c>
      <c r="BK303" s="204">
        <f>ROUND(I303*H303,2)</f>
        <v>0</v>
      </c>
      <c r="BL303" s="17" t="s">
        <v>191</v>
      </c>
      <c r="BM303" s="203" t="s">
        <v>888</v>
      </c>
    </row>
    <row r="304" spans="1:65" s="13" customFormat="1" ht="11.25">
      <c r="B304" s="205"/>
      <c r="C304" s="206"/>
      <c r="D304" s="207" t="s">
        <v>193</v>
      </c>
      <c r="E304" s="208" t="s">
        <v>1</v>
      </c>
      <c r="F304" s="209" t="s">
        <v>2680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193</v>
      </c>
      <c r="AU304" s="215" t="s">
        <v>82</v>
      </c>
      <c r="AV304" s="13" t="s">
        <v>82</v>
      </c>
      <c r="AW304" s="13" t="s">
        <v>31</v>
      </c>
      <c r="AX304" s="13" t="s">
        <v>75</v>
      </c>
      <c r="AY304" s="215" t="s">
        <v>184</v>
      </c>
    </row>
    <row r="305" spans="1:65" s="14" customFormat="1" ht="11.25">
      <c r="B305" s="216"/>
      <c r="C305" s="217"/>
      <c r="D305" s="207" t="s">
        <v>193</v>
      </c>
      <c r="E305" s="218" t="s">
        <v>1</v>
      </c>
      <c r="F305" s="219" t="s">
        <v>82</v>
      </c>
      <c r="G305" s="217"/>
      <c r="H305" s="220">
        <v>1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82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1:65" s="15" customFormat="1" ht="11.25">
      <c r="B306" s="241"/>
      <c r="C306" s="242"/>
      <c r="D306" s="207" t="s">
        <v>193</v>
      </c>
      <c r="E306" s="243" t="s">
        <v>1</v>
      </c>
      <c r="F306" s="244" t="s">
        <v>2077</v>
      </c>
      <c r="G306" s="242"/>
      <c r="H306" s="245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193</v>
      </c>
      <c r="AU306" s="251" t="s">
        <v>82</v>
      </c>
      <c r="AV306" s="15" t="s">
        <v>191</v>
      </c>
      <c r="AW306" s="15" t="s">
        <v>31</v>
      </c>
      <c r="AX306" s="15" t="s">
        <v>82</v>
      </c>
      <c r="AY306" s="251" t="s">
        <v>184</v>
      </c>
    </row>
    <row r="307" spans="1:65" s="2" customFormat="1" ht="36">
      <c r="A307" s="34"/>
      <c r="B307" s="35"/>
      <c r="C307" s="192" t="s">
        <v>715</v>
      </c>
      <c r="D307" s="192" t="s">
        <v>187</v>
      </c>
      <c r="E307" s="193" t="s">
        <v>2672</v>
      </c>
      <c r="F307" s="194" t="s">
        <v>2673</v>
      </c>
      <c r="G307" s="195" t="s">
        <v>239</v>
      </c>
      <c r="H307" s="196">
        <v>1</v>
      </c>
      <c r="I307" s="197"/>
      <c r="J307" s="198">
        <f>ROUND(I307*H307,2)</f>
        <v>0</v>
      </c>
      <c r="K307" s="194" t="s">
        <v>649</v>
      </c>
      <c r="L307" s="39"/>
      <c r="M307" s="199" t="s">
        <v>1</v>
      </c>
      <c r="N307" s="200" t="s">
        <v>40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191</v>
      </c>
      <c r="AT307" s="203" t="s">
        <v>187</v>
      </c>
      <c r="AU307" s="203" t="s">
        <v>82</v>
      </c>
      <c r="AY307" s="17" t="s">
        <v>184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82</v>
      </c>
      <c r="BK307" s="204">
        <f>ROUND(I307*H307,2)</f>
        <v>0</v>
      </c>
      <c r="BL307" s="17" t="s">
        <v>191</v>
      </c>
      <c r="BM307" s="203" t="s">
        <v>895</v>
      </c>
    </row>
    <row r="308" spans="1:65" s="13" customFormat="1" ht="11.25">
      <c r="B308" s="205"/>
      <c r="C308" s="206"/>
      <c r="D308" s="207" t="s">
        <v>193</v>
      </c>
      <c r="E308" s="208" t="s">
        <v>1</v>
      </c>
      <c r="F308" s="209" t="s">
        <v>2681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193</v>
      </c>
      <c r="AU308" s="215" t="s">
        <v>82</v>
      </c>
      <c r="AV308" s="13" t="s">
        <v>82</v>
      </c>
      <c r="AW308" s="13" t="s">
        <v>31</v>
      </c>
      <c r="AX308" s="13" t="s">
        <v>75</v>
      </c>
      <c r="AY308" s="215" t="s">
        <v>184</v>
      </c>
    </row>
    <row r="309" spans="1:65" s="14" customFormat="1" ht="11.25">
      <c r="B309" s="216"/>
      <c r="C309" s="217"/>
      <c r="D309" s="207" t="s">
        <v>193</v>
      </c>
      <c r="E309" s="218" t="s">
        <v>1</v>
      </c>
      <c r="F309" s="219" t="s">
        <v>82</v>
      </c>
      <c r="G309" s="217"/>
      <c r="H309" s="220">
        <v>1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193</v>
      </c>
      <c r="AU309" s="226" t="s">
        <v>82</v>
      </c>
      <c r="AV309" s="14" t="s">
        <v>84</v>
      </c>
      <c r="AW309" s="14" t="s">
        <v>31</v>
      </c>
      <c r="AX309" s="14" t="s">
        <v>75</v>
      </c>
      <c r="AY309" s="226" t="s">
        <v>184</v>
      </c>
    </row>
    <row r="310" spans="1:65" s="15" customFormat="1" ht="11.25">
      <c r="B310" s="241"/>
      <c r="C310" s="242"/>
      <c r="D310" s="207" t="s">
        <v>193</v>
      </c>
      <c r="E310" s="243" t="s">
        <v>1</v>
      </c>
      <c r="F310" s="244" t="s">
        <v>2077</v>
      </c>
      <c r="G310" s="242"/>
      <c r="H310" s="245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193</v>
      </c>
      <c r="AU310" s="251" t="s">
        <v>82</v>
      </c>
      <c r="AV310" s="15" t="s">
        <v>191</v>
      </c>
      <c r="AW310" s="15" t="s">
        <v>31</v>
      </c>
      <c r="AX310" s="15" t="s">
        <v>82</v>
      </c>
      <c r="AY310" s="251" t="s">
        <v>184</v>
      </c>
    </row>
    <row r="311" spans="1:65" s="2" customFormat="1" ht="24">
      <c r="A311" s="34"/>
      <c r="B311" s="35"/>
      <c r="C311" s="192" t="s">
        <v>721</v>
      </c>
      <c r="D311" s="192" t="s">
        <v>187</v>
      </c>
      <c r="E311" s="193" t="s">
        <v>2682</v>
      </c>
      <c r="F311" s="194" t="s">
        <v>2683</v>
      </c>
      <c r="G311" s="195" t="s">
        <v>239</v>
      </c>
      <c r="H311" s="196">
        <v>2</v>
      </c>
      <c r="I311" s="197"/>
      <c r="J311" s="198">
        <f>ROUND(I311*H311,2)</f>
        <v>0</v>
      </c>
      <c r="K311" s="194" t="s">
        <v>649</v>
      </c>
      <c r="L311" s="39"/>
      <c r="M311" s="199" t="s">
        <v>1</v>
      </c>
      <c r="N311" s="200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191</v>
      </c>
      <c r="AT311" s="203" t="s">
        <v>187</v>
      </c>
      <c r="AU311" s="203" t="s">
        <v>82</v>
      </c>
      <c r="AY311" s="17" t="s">
        <v>184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191</v>
      </c>
      <c r="BM311" s="203" t="s">
        <v>903</v>
      </c>
    </row>
    <row r="312" spans="1:65" s="13" customFormat="1" ht="11.25">
      <c r="B312" s="205"/>
      <c r="C312" s="206"/>
      <c r="D312" s="207" t="s">
        <v>193</v>
      </c>
      <c r="E312" s="208" t="s">
        <v>1</v>
      </c>
      <c r="F312" s="209" t="s">
        <v>2591</v>
      </c>
      <c r="G312" s="206"/>
      <c r="H312" s="208" t="s">
        <v>1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193</v>
      </c>
      <c r="AU312" s="215" t="s">
        <v>82</v>
      </c>
      <c r="AV312" s="13" t="s">
        <v>82</v>
      </c>
      <c r="AW312" s="13" t="s">
        <v>31</v>
      </c>
      <c r="AX312" s="13" t="s">
        <v>75</v>
      </c>
      <c r="AY312" s="215" t="s">
        <v>184</v>
      </c>
    </row>
    <row r="313" spans="1:65" s="13" customFormat="1" ht="11.25">
      <c r="B313" s="205"/>
      <c r="C313" s="206"/>
      <c r="D313" s="207" t="s">
        <v>193</v>
      </c>
      <c r="E313" s="208" t="s">
        <v>1</v>
      </c>
      <c r="F313" s="209" t="s">
        <v>2592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193</v>
      </c>
      <c r="AU313" s="215" t="s">
        <v>82</v>
      </c>
      <c r="AV313" s="13" t="s">
        <v>82</v>
      </c>
      <c r="AW313" s="13" t="s">
        <v>31</v>
      </c>
      <c r="AX313" s="13" t="s">
        <v>75</v>
      </c>
      <c r="AY313" s="215" t="s">
        <v>184</v>
      </c>
    </row>
    <row r="314" spans="1:65" s="13" customFormat="1" ht="11.25">
      <c r="B314" s="205"/>
      <c r="C314" s="206"/>
      <c r="D314" s="207" t="s">
        <v>193</v>
      </c>
      <c r="E314" s="208" t="s">
        <v>1</v>
      </c>
      <c r="F314" s="209" t="s">
        <v>2579</v>
      </c>
      <c r="G314" s="206"/>
      <c r="H314" s="208" t="s">
        <v>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193</v>
      </c>
      <c r="AU314" s="215" t="s">
        <v>82</v>
      </c>
      <c r="AV314" s="13" t="s">
        <v>82</v>
      </c>
      <c r="AW314" s="13" t="s">
        <v>31</v>
      </c>
      <c r="AX314" s="13" t="s">
        <v>75</v>
      </c>
      <c r="AY314" s="215" t="s">
        <v>184</v>
      </c>
    </row>
    <row r="315" spans="1:65" s="13" customFormat="1" ht="11.25">
      <c r="B315" s="205"/>
      <c r="C315" s="206"/>
      <c r="D315" s="207" t="s">
        <v>193</v>
      </c>
      <c r="E315" s="208" t="s">
        <v>1</v>
      </c>
      <c r="F315" s="209" t="s">
        <v>2684</v>
      </c>
      <c r="G315" s="206"/>
      <c r="H315" s="208" t="s">
        <v>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193</v>
      </c>
      <c r="AU315" s="215" t="s">
        <v>82</v>
      </c>
      <c r="AV315" s="13" t="s">
        <v>82</v>
      </c>
      <c r="AW315" s="13" t="s">
        <v>31</v>
      </c>
      <c r="AX315" s="13" t="s">
        <v>75</v>
      </c>
      <c r="AY315" s="215" t="s">
        <v>184</v>
      </c>
    </row>
    <row r="316" spans="1:65" s="14" customFormat="1" ht="11.25">
      <c r="B316" s="216"/>
      <c r="C316" s="217"/>
      <c r="D316" s="207" t="s">
        <v>193</v>
      </c>
      <c r="E316" s="218" t="s">
        <v>1</v>
      </c>
      <c r="F316" s="219" t="s">
        <v>84</v>
      </c>
      <c r="G316" s="217"/>
      <c r="H316" s="220">
        <v>2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193</v>
      </c>
      <c r="AU316" s="226" t="s">
        <v>82</v>
      </c>
      <c r="AV316" s="14" t="s">
        <v>84</v>
      </c>
      <c r="AW316" s="14" t="s">
        <v>31</v>
      </c>
      <c r="AX316" s="14" t="s">
        <v>75</v>
      </c>
      <c r="AY316" s="226" t="s">
        <v>184</v>
      </c>
    </row>
    <row r="317" spans="1:65" s="15" customFormat="1" ht="11.25">
      <c r="B317" s="241"/>
      <c r="C317" s="242"/>
      <c r="D317" s="207" t="s">
        <v>193</v>
      </c>
      <c r="E317" s="243" t="s">
        <v>1</v>
      </c>
      <c r="F317" s="244" t="s">
        <v>2077</v>
      </c>
      <c r="G317" s="242"/>
      <c r="H317" s="245">
        <v>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193</v>
      </c>
      <c r="AU317" s="251" t="s">
        <v>82</v>
      </c>
      <c r="AV317" s="15" t="s">
        <v>191</v>
      </c>
      <c r="AW317" s="15" t="s">
        <v>31</v>
      </c>
      <c r="AX317" s="15" t="s">
        <v>82</v>
      </c>
      <c r="AY317" s="251" t="s">
        <v>184</v>
      </c>
    </row>
    <row r="318" spans="1:65" s="2" customFormat="1" ht="24">
      <c r="A318" s="34"/>
      <c r="B318" s="35"/>
      <c r="C318" s="192" t="s">
        <v>731</v>
      </c>
      <c r="D318" s="192" t="s">
        <v>187</v>
      </c>
      <c r="E318" s="193" t="s">
        <v>2685</v>
      </c>
      <c r="F318" s="194" t="s">
        <v>2686</v>
      </c>
      <c r="G318" s="195" t="s">
        <v>239</v>
      </c>
      <c r="H318" s="196">
        <v>2</v>
      </c>
      <c r="I318" s="197"/>
      <c r="J318" s="198">
        <f>ROUND(I318*H318,2)</f>
        <v>0</v>
      </c>
      <c r="K318" s="194" t="s">
        <v>649</v>
      </c>
      <c r="L318" s="39"/>
      <c r="M318" s="199" t="s">
        <v>1</v>
      </c>
      <c r="N318" s="200" t="s">
        <v>40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191</v>
      </c>
      <c r="AT318" s="203" t="s">
        <v>187</v>
      </c>
      <c r="AU318" s="203" t="s">
        <v>82</v>
      </c>
      <c r="AY318" s="17" t="s">
        <v>184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82</v>
      </c>
      <c r="BK318" s="204">
        <f>ROUND(I318*H318,2)</f>
        <v>0</v>
      </c>
      <c r="BL318" s="17" t="s">
        <v>191</v>
      </c>
      <c r="BM318" s="203" t="s">
        <v>823</v>
      </c>
    </row>
    <row r="319" spans="1:65" s="13" customFormat="1" ht="11.25">
      <c r="B319" s="205"/>
      <c r="C319" s="206"/>
      <c r="D319" s="207" t="s">
        <v>193</v>
      </c>
      <c r="E319" s="208" t="s">
        <v>1</v>
      </c>
      <c r="F319" s="209" t="s">
        <v>2591</v>
      </c>
      <c r="G319" s="206"/>
      <c r="H319" s="208" t="s">
        <v>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193</v>
      </c>
      <c r="AU319" s="215" t="s">
        <v>82</v>
      </c>
      <c r="AV319" s="13" t="s">
        <v>82</v>
      </c>
      <c r="AW319" s="13" t="s">
        <v>31</v>
      </c>
      <c r="AX319" s="13" t="s">
        <v>75</v>
      </c>
      <c r="AY319" s="215" t="s">
        <v>184</v>
      </c>
    </row>
    <row r="320" spans="1:65" s="13" customFormat="1" ht="11.25">
      <c r="B320" s="205"/>
      <c r="C320" s="206"/>
      <c r="D320" s="207" t="s">
        <v>193</v>
      </c>
      <c r="E320" s="208" t="s">
        <v>1</v>
      </c>
      <c r="F320" s="209" t="s">
        <v>2687</v>
      </c>
      <c r="G320" s="206"/>
      <c r="H320" s="208" t="s">
        <v>1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193</v>
      </c>
      <c r="AU320" s="215" t="s">
        <v>82</v>
      </c>
      <c r="AV320" s="13" t="s">
        <v>82</v>
      </c>
      <c r="AW320" s="13" t="s">
        <v>31</v>
      </c>
      <c r="AX320" s="13" t="s">
        <v>75</v>
      </c>
      <c r="AY320" s="215" t="s">
        <v>184</v>
      </c>
    </row>
    <row r="321" spans="1:65" s="14" customFormat="1" ht="11.25">
      <c r="B321" s="216"/>
      <c r="C321" s="217"/>
      <c r="D321" s="207" t="s">
        <v>193</v>
      </c>
      <c r="E321" s="218" t="s">
        <v>1</v>
      </c>
      <c r="F321" s="219" t="s">
        <v>84</v>
      </c>
      <c r="G321" s="217"/>
      <c r="H321" s="220">
        <v>2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193</v>
      </c>
      <c r="AU321" s="226" t="s">
        <v>82</v>
      </c>
      <c r="AV321" s="14" t="s">
        <v>84</v>
      </c>
      <c r="AW321" s="14" t="s">
        <v>31</v>
      </c>
      <c r="AX321" s="14" t="s">
        <v>75</v>
      </c>
      <c r="AY321" s="226" t="s">
        <v>184</v>
      </c>
    </row>
    <row r="322" spans="1:65" s="15" customFormat="1" ht="11.25">
      <c r="B322" s="241"/>
      <c r="C322" s="242"/>
      <c r="D322" s="207" t="s">
        <v>193</v>
      </c>
      <c r="E322" s="243" t="s">
        <v>1</v>
      </c>
      <c r="F322" s="244" t="s">
        <v>2077</v>
      </c>
      <c r="G322" s="242"/>
      <c r="H322" s="245">
        <v>2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193</v>
      </c>
      <c r="AU322" s="251" t="s">
        <v>82</v>
      </c>
      <c r="AV322" s="15" t="s">
        <v>191</v>
      </c>
      <c r="AW322" s="15" t="s">
        <v>31</v>
      </c>
      <c r="AX322" s="15" t="s">
        <v>82</v>
      </c>
      <c r="AY322" s="251" t="s">
        <v>184</v>
      </c>
    </row>
    <row r="323" spans="1:65" s="2" customFormat="1" ht="24">
      <c r="A323" s="34"/>
      <c r="B323" s="35"/>
      <c r="C323" s="192" t="s">
        <v>747</v>
      </c>
      <c r="D323" s="192" t="s">
        <v>187</v>
      </c>
      <c r="E323" s="193" t="s">
        <v>2682</v>
      </c>
      <c r="F323" s="194" t="s">
        <v>2683</v>
      </c>
      <c r="G323" s="195" t="s">
        <v>239</v>
      </c>
      <c r="H323" s="196">
        <v>2</v>
      </c>
      <c r="I323" s="197"/>
      <c r="J323" s="198">
        <f>ROUND(I323*H323,2)</f>
        <v>0</v>
      </c>
      <c r="K323" s="194" t="s">
        <v>649</v>
      </c>
      <c r="L323" s="39"/>
      <c r="M323" s="199" t="s">
        <v>1</v>
      </c>
      <c r="N323" s="200" t="s">
        <v>40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191</v>
      </c>
      <c r="AT323" s="203" t="s">
        <v>187</v>
      </c>
      <c r="AU323" s="203" t="s">
        <v>82</v>
      </c>
      <c r="AY323" s="17" t="s">
        <v>184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82</v>
      </c>
      <c r="BK323" s="204">
        <f>ROUND(I323*H323,2)</f>
        <v>0</v>
      </c>
      <c r="BL323" s="17" t="s">
        <v>191</v>
      </c>
      <c r="BM323" s="203" t="s">
        <v>921</v>
      </c>
    </row>
    <row r="324" spans="1:65" s="13" customFormat="1" ht="11.25">
      <c r="B324" s="205"/>
      <c r="C324" s="206"/>
      <c r="D324" s="207" t="s">
        <v>193</v>
      </c>
      <c r="E324" s="208" t="s">
        <v>1</v>
      </c>
      <c r="F324" s="209" t="s">
        <v>2591</v>
      </c>
      <c r="G324" s="206"/>
      <c r="H324" s="208" t="s">
        <v>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193</v>
      </c>
      <c r="AU324" s="215" t="s">
        <v>82</v>
      </c>
      <c r="AV324" s="13" t="s">
        <v>82</v>
      </c>
      <c r="AW324" s="13" t="s">
        <v>31</v>
      </c>
      <c r="AX324" s="13" t="s">
        <v>75</v>
      </c>
      <c r="AY324" s="215" t="s">
        <v>184</v>
      </c>
    </row>
    <row r="325" spans="1:65" s="13" customFormat="1" ht="11.25">
      <c r="B325" s="205"/>
      <c r="C325" s="206"/>
      <c r="D325" s="207" t="s">
        <v>193</v>
      </c>
      <c r="E325" s="208" t="s">
        <v>1</v>
      </c>
      <c r="F325" s="209" t="s">
        <v>2592</v>
      </c>
      <c r="G325" s="206"/>
      <c r="H325" s="208" t="s">
        <v>1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193</v>
      </c>
      <c r="AU325" s="215" t="s">
        <v>82</v>
      </c>
      <c r="AV325" s="13" t="s">
        <v>82</v>
      </c>
      <c r="AW325" s="13" t="s">
        <v>31</v>
      </c>
      <c r="AX325" s="13" t="s">
        <v>75</v>
      </c>
      <c r="AY325" s="215" t="s">
        <v>184</v>
      </c>
    </row>
    <row r="326" spans="1:65" s="13" customFormat="1" ht="11.25">
      <c r="B326" s="205"/>
      <c r="C326" s="206"/>
      <c r="D326" s="207" t="s">
        <v>193</v>
      </c>
      <c r="E326" s="208" t="s">
        <v>1</v>
      </c>
      <c r="F326" s="209" t="s">
        <v>2579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193</v>
      </c>
      <c r="AU326" s="215" t="s">
        <v>82</v>
      </c>
      <c r="AV326" s="13" t="s">
        <v>82</v>
      </c>
      <c r="AW326" s="13" t="s">
        <v>31</v>
      </c>
      <c r="AX326" s="13" t="s">
        <v>75</v>
      </c>
      <c r="AY326" s="215" t="s">
        <v>184</v>
      </c>
    </row>
    <row r="327" spans="1:65" s="13" customFormat="1" ht="11.25">
      <c r="B327" s="205"/>
      <c r="C327" s="206"/>
      <c r="D327" s="207" t="s">
        <v>193</v>
      </c>
      <c r="E327" s="208" t="s">
        <v>1</v>
      </c>
      <c r="F327" s="209" t="s">
        <v>2688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193</v>
      </c>
      <c r="AU327" s="215" t="s">
        <v>82</v>
      </c>
      <c r="AV327" s="13" t="s">
        <v>82</v>
      </c>
      <c r="AW327" s="13" t="s">
        <v>31</v>
      </c>
      <c r="AX327" s="13" t="s">
        <v>75</v>
      </c>
      <c r="AY327" s="215" t="s">
        <v>184</v>
      </c>
    </row>
    <row r="328" spans="1:65" s="14" customFormat="1" ht="11.25">
      <c r="B328" s="216"/>
      <c r="C328" s="217"/>
      <c r="D328" s="207" t="s">
        <v>193</v>
      </c>
      <c r="E328" s="218" t="s">
        <v>1</v>
      </c>
      <c r="F328" s="219" t="s">
        <v>84</v>
      </c>
      <c r="G328" s="217"/>
      <c r="H328" s="220">
        <v>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193</v>
      </c>
      <c r="AU328" s="226" t="s">
        <v>82</v>
      </c>
      <c r="AV328" s="14" t="s">
        <v>84</v>
      </c>
      <c r="AW328" s="14" t="s">
        <v>31</v>
      </c>
      <c r="AX328" s="14" t="s">
        <v>75</v>
      </c>
      <c r="AY328" s="226" t="s">
        <v>184</v>
      </c>
    </row>
    <row r="329" spans="1:65" s="15" customFormat="1" ht="11.25">
      <c r="B329" s="241"/>
      <c r="C329" s="242"/>
      <c r="D329" s="207" t="s">
        <v>193</v>
      </c>
      <c r="E329" s="243" t="s">
        <v>1</v>
      </c>
      <c r="F329" s="244" t="s">
        <v>2077</v>
      </c>
      <c r="G329" s="242"/>
      <c r="H329" s="245">
        <v>2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193</v>
      </c>
      <c r="AU329" s="251" t="s">
        <v>82</v>
      </c>
      <c r="AV329" s="15" t="s">
        <v>191</v>
      </c>
      <c r="AW329" s="15" t="s">
        <v>31</v>
      </c>
      <c r="AX329" s="15" t="s">
        <v>82</v>
      </c>
      <c r="AY329" s="251" t="s">
        <v>184</v>
      </c>
    </row>
    <row r="330" spans="1:65" s="2" customFormat="1" ht="24">
      <c r="A330" s="34"/>
      <c r="B330" s="35"/>
      <c r="C330" s="192" t="s">
        <v>757</v>
      </c>
      <c r="D330" s="192" t="s">
        <v>187</v>
      </c>
      <c r="E330" s="193" t="s">
        <v>2685</v>
      </c>
      <c r="F330" s="194" t="s">
        <v>2686</v>
      </c>
      <c r="G330" s="195" t="s">
        <v>239</v>
      </c>
      <c r="H330" s="196">
        <v>2</v>
      </c>
      <c r="I330" s="197"/>
      <c r="J330" s="198">
        <f>ROUND(I330*H330,2)</f>
        <v>0</v>
      </c>
      <c r="K330" s="194" t="s">
        <v>649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191</v>
      </c>
      <c r="AT330" s="203" t="s">
        <v>187</v>
      </c>
      <c r="AU330" s="203" t="s">
        <v>82</v>
      </c>
      <c r="AY330" s="17" t="s">
        <v>184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191</v>
      </c>
      <c r="BM330" s="203" t="s">
        <v>933</v>
      </c>
    </row>
    <row r="331" spans="1:65" s="13" customFormat="1" ht="11.25">
      <c r="B331" s="205"/>
      <c r="C331" s="206"/>
      <c r="D331" s="207" t="s">
        <v>193</v>
      </c>
      <c r="E331" s="208" t="s">
        <v>1</v>
      </c>
      <c r="F331" s="209" t="s">
        <v>2591</v>
      </c>
      <c r="G331" s="206"/>
      <c r="H331" s="208" t="s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193</v>
      </c>
      <c r="AU331" s="215" t="s">
        <v>82</v>
      </c>
      <c r="AV331" s="13" t="s">
        <v>82</v>
      </c>
      <c r="AW331" s="13" t="s">
        <v>31</v>
      </c>
      <c r="AX331" s="13" t="s">
        <v>75</v>
      </c>
      <c r="AY331" s="215" t="s">
        <v>184</v>
      </c>
    </row>
    <row r="332" spans="1:65" s="13" customFormat="1" ht="11.25">
      <c r="B332" s="205"/>
      <c r="C332" s="206"/>
      <c r="D332" s="207" t="s">
        <v>193</v>
      </c>
      <c r="E332" s="208" t="s">
        <v>1</v>
      </c>
      <c r="F332" s="209" t="s">
        <v>2689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193</v>
      </c>
      <c r="AU332" s="215" t="s">
        <v>82</v>
      </c>
      <c r="AV332" s="13" t="s">
        <v>82</v>
      </c>
      <c r="AW332" s="13" t="s">
        <v>31</v>
      </c>
      <c r="AX332" s="13" t="s">
        <v>75</v>
      </c>
      <c r="AY332" s="215" t="s">
        <v>184</v>
      </c>
    </row>
    <row r="333" spans="1:65" s="14" customFormat="1" ht="11.25">
      <c r="B333" s="216"/>
      <c r="C333" s="217"/>
      <c r="D333" s="207" t="s">
        <v>193</v>
      </c>
      <c r="E333" s="218" t="s">
        <v>1</v>
      </c>
      <c r="F333" s="219" t="s">
        <v>84</v>
      </c>
      <c r="G333" s="217"/>
      <c r="H333" s="220">
        <v>2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193</v>
      </c>
      <c r="AU333" s="226" t="s">
        <v>82</v>
      </c>
      <c r="AV333" s="14" t="s">
        <v>84</v>
      </c>
      <c r="AW333" s="14" t="s">
        <v>31</v>
      </c>
      <c r="AX333" s="14" t="s">
        <v>75</v>
      </c>
      <c r="AY333" s="226" t="s">
        <v>184</v>
      </c>
    </row>
    <row r="334" spans="1:65" s="15" customFormat="1" ht="11.25">
      <c r="B334" s="241"/>
      <c r="C334" s="242"/>
      <c r="D334" s="207" t="s">
        <v>193</v>
      </c>
      <c r="E334" s="243" t="s">
        <v>1</v>
      </c>
      <c r="F334" s="244" t="s">
        <v>2077</v>
      </c>
      <c r="G334" s="242"/>
      <c r="H334" s="245">
        <v>2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193</v>
      </c>
      <c r="AU334" s="251" t="s">
        <v>82</v>
      </c>
      <c r="AV334" s="15" t="s">
        <v>191</v>
      </c>
      <c r="AW334" s="15" t="s">
        <v>31</v>
      </c>
      <c r="AX334" s="15" t="s">
        <v>82</v>
      </c>
      <c r="AY334" s="251" t="s">
        <v>184</v>
      </c>
    </row>
    <row r="335" spans="1:65" s="2" customFormat="1" ht="24">
      <c r="A335" s="34"/>
      <c r="B335" s="35"/>
      <c r="C335" s="192" t="s">
        <v>763</v>
      </c>
      <c r="D335" s="192" t="s">
        <v>187</v>
      </c>
      <c r="E335" s="193" t="s">
        <v>2597</v>
      </c>
      <c r="F335" s="194" t="s">
        <v>2598</v>
      </c>
      <c r="G335" s="195" t="s">
        <v>239</v>
      </c>
      <c r="H335" s="196">
        <v>2</v>
      </c>
      <c r="I335" s="197"/>
      <c r="J335" s="198">
        <f>ROUND(I335*H335,2)</f>
        <v>0</v>
      </c>
      <c r="K335" s="194" t="s">
        <v>649</v>
      </c>
      <c r="L335" s="39"/>
      <c r="M335" s="199" t="s">
        <v>1</v>
      </c>
      <c r="N335" s="200" t="s">
        <v>40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191</v>
      </c>
      <c r="AT335" s="203" t="s">
        <v>187</v>
      </c>
      <c r="AU335" s="203" t="s">
        <v>82</v>
      </c>
      <c r="AY335" s="17" t="s">
        <v>184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82</v>
      </c>
      <c r="BK335" s="204">
        <f>ROUND(I335*H335,2)</f>
        <v>0</v>
      </c>
      <c r="BL335" s="17" t="s">
        <v>191</v>
      </c>
      <c r="BM335" s="203" t="s">
        <v>942</v>
      </c>
    </row>
    <row r="336" spans="1:65" s="13" customFormat="1" ht="11.25">
      <c r="B336" s="205"/>
      <c r="C336" s="206"/>
      <c r="D336" s="207" t="s">
        <v>193</v>
      </c>
      <c r="E336" s="208" t="s">
        <v>1</v>
      </c>
      <c r="F336" s="209" t="s">
        <v>2591</v>
      </c>
      <c r="G336" s="206"/>
      <c r="H336" s="208" t="s">
        <v>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193</v>
      </c>
      <c r="AU336" s="215" t="s">
        <v>82</v>
      </c>
      <c r="AV336" s="13" t="s">
        <v>82</v>
      </c>
      <c r="AW336" s="13" t="s">
        <v>31</v>
      </c>
      <c r="AX336" s="13" t="s">
        <v>75</v>
      </c>
      <c r="AY336" s="215" t="s">
        <v>184</v>
      </c>
    </row>
    <row r="337" spans="1:65" s="13" customFormat="1" ht="11.25">
      <c r="B337" s="205"/>
      <c r="C337" s="206"/>
      <c r="D337" s="207" t="s">
        <v>193</v>
      </c>
      <c r="E337" s="208" t="s">
        <v>1</v>
      </c>
      <c r="F337" s="209" t="s">
        <v>2592</v>
      </c>
      <c r="G337" s="206"/>
      <c r="H337" s="208" t="s">
        <v>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193</v>
      </c>
      <c r="AU337" s="215" t="s">
        <v>82</v>
      </c>
      <c r="AV337" s="13" t="s">
        <v>82</v>
      </c>
      <c r="AW337" s="13" t="s">
        <v>31</v>
      </c>
      <c r="AX337" s="13" t="s">
        <v>75</v>
      </c>
      <c r="AY337" s="215" t="s">
        <v>184</v>
      </c>
    </row>
    <row r="338" spans="1:65" s="13" customFormat="1" ht="11.25">
      <c r="B338" s="205"/>
      <c r="C338" s="206"/>
      <c r="D338" s="207" t="s">
        <v>193</v>
      </c>
      <c r="E338" s="208" t="s">
        <v>1</v>
      </c>
      <c r="F338" s="209" t="s">
        <v>2579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193</v>
      </c>
      <c r="AU338" s="215" t="s">
        <v>82</v>
      </c>
      <c r="AV338" s="13" t="s">
        <v>82</v>
      </c>
      <c r="AW338" s="13" t="s">
        <v>31</v>
      </c>
      <c r="AX338" s="13" t="s">
        <v>75</v>
      </c>
      <c r="AY338" s="215" t="s">
        <v>184</v>
      </c>
    </row>
    <row r="339" spans="1:65" s="13" customFormat="1" ht="11.25">
      <c r="B339" s="205"/>
      <c r="C339" s="206"/>
      <c r="D339" s="207" t="s">
        <v>193</v>
      </c>
      <c r="E339" s="208" t="s">
        <v>1</v>
      </c>
      <c r="F339" s="209" t="s">
        <v>2690</v>
      </c>
      <c r="G339" s="206"/>
      <c r="H339" s="208" t="s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193</v>
      </c>
      <c r="AU339" s="215" t="s">
        <v>82</v>
      </c>
      <c r="AV339" s="13" t="s">
        <v>82</v>
      </c>
      <c r="AW339" s="13" t="s">
        <v>31</v>
      </c>
      <c r="AX339" s="13" t="s">
        <v>75</v>
      </c>
      <c r="AY339" s="215" t="s">
        <v>184</v>
      </c>
    </row>
    <row r="340" spans="1:65" s="14" customFormat="1" ht="11.25">
      <c r="B340" s="216"/>
      <c r="C340" s="217"/>
      <c r="D340" s="207" t="s">
        <v>193</v>
      </c>
      <c r="E340" s="218" t="s">
        <v>1</v>
      </c>
      <c r="F340" s="219" t="s">
        <v>84</v>
      </c>
      <c r="G340" s="217"/>
      <c r="H340" s="220">
        <v>2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193</v>
      </c>
      <c r="AU340" s="226" t="s">
        <v>82</v>
      </c>
      <c r="AV340" s="14" t="s">
        <v>84</v>
      </c>
      <c r="AW340" s="14" t="s">
        <v>31</v>
      </c>
      <c r="AX340" s="14" t="s">
        <v>75</v>
      </c>
      <c r="AY340" s="226" t="s">
        <v>184</v>
      </c>
    </row>
    <row r="341" spans="1:65" s="15" customFormat="1" ht="11.25">
      <c r="B341" s="241"/>
      <c r="C341" s="242"/>
      <c r="D341" s="207" t="s">
        <v>193</v>
      </c>
      <c r="E341" s="243" t="s">
        <v>1</v>
      </c>
      <c r="F341" s="244" t="s">
        <v>2077</v>
      </c>
      <c r="G341" s="242"/>
      <c r="H341" s="245">
        <v>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193</v>
      </c>
      <c r="AU341" s="251" t="s">
        <v>82</v>
      </c>
      <c r="AV341" s="15" t="s">
        <v>191</v>
      </c>
      <c r="AW341" s="15" t="s">
        <v>31</v>
      </c>
      <c r="AX341" s="15" t="s">
        <v>82</v>
      </c>
      <c r="AY341" s="251" t="s">
        <v>184</v>
      </c>
    </row>
    <row r="342" spans="1:65" s="2" customFormat="1" ht="24">
      <c r="A342" s="34"/>
      <c r="B342" s="35"/>
      <c r="C342" s="192" t="s">
        <v>769</v>
      </c>
      <c r="D342" s="192" t="s">
        <v>187</v>
      </c>
      <c r="E342" s="193" t="s">
        <v>2600</v>
      </c>
      <c r="F342" s="194" t="s">
        <v>2601</v>
      </c>
      <c r="G342" s="195" t="s">
        <v>239</v>
      </c>
      <c r="H342" s="196">
        <v>2</v>
      </c>
      <c r="I342" s="197"/>
      <c r="J342" s="198">
        <f>ROUND(I342*H342,2)</f>
        <v>0</v>
      </c>
      <c r="K342" s="194" t="s">
        <v>649</v>
      </c>
      <c r="L342" s="39"/>
      <c r="M342" s="199" t="s">
        <v>1</v>
      </c>
      <c r="N342" s="200" t="s">
        <v>40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191</v>
      </c>
      <c r="AT342" s="203" t="s">
        <v>187</v>
      </c>
      <c r="AU342" s="203" t="s">
        <v>82</v>
      </c>
      <c r="AY342" s="17" t="s">
        <v>184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82</v>
      </c>
      <c r="BK342" s="204">
        <f>ROUND(I342*H342,2)</f>
        <v>0</v>
      </c>
      <c r="BL342" s="17" t="s">
        <v>191</v>
      </c>
      <c r="BM342" s="203" t="s">
        <v>952</v>
      </c>
    </row>
    <row r="343" spans="1:65" s="13" customFormat="1" ht="11.25">
      <c r="B343" s="205"/>
      <c r="C343" s="206"/>
      <c r="D343" s="207" t="s">
        <v>193</v>
      </c>
      <c r="E343" s="208" t="s">
        <v>1</v>
      </c>
      <c r="F343" s="209" t="s">
        <v>2591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193</v>
      </c>
      <c r="AU343" s="215" t="s">
        <v>82</v>
      </c>
      <c r="AV343" s="13" t="s">
        <v>82</v>
      </c>
      <c r="AW343" s="13" t="s">
        <v>31</v>
      </c>
      <c r="AX343" s="13" t="s">
        <v>75</v>
      </c>
      <c r="AY343" s="215" t="s">
        <v>184</v>
      </c>
    </row>
    <row r="344" spans="1:65" s="13" customFormat="1" ht="11.25">
      <c r="B344" s="205"/>
      <c r="C344" s="206"/>
      <c r="D344" s="207" t="s">
        <v>193</v>
      </c>
      <c r="E344" s="208" t="s">
        <v>1</v>
      </c>
      <c r="F344" s="209" t="s">
        <v>2691</v>
      </c>
      <c r="G344" s="206"/>
      <c r="H344" s="208" t="s">
        <v>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193</v>
      </c>
      <c r="AU344" s="215" t="s">
        <v>82</v>
      </c>
      <c r="AV344" s="13" t="s">
        <v>82</v>
      </c>
      <c r="AW344" s="13" t="s">
        <v>31</v>
      </c>
      <c r="AX344" s="13" t="s">
        <v>75</v>
      </c>
      <c r="AY344" s="215" t="s">
        <v>184</v>
      </c>
    </row>
    <row r="345" spans="1:65" s="14" customFormat="1" ht="11.25">
      <c r="B345" s="216"/>
      <c r="C345" s="217"/>
      <c r="D345" s="207" t="s">
        <v>193</v>
      </c>
      <c r="E345" s="218" t="s">
        <v>1</v>
      </c>
      <c r="F345" s="219" t="s">
        <v>84</v>
      </c>
      <c r="G345" s="217"/>
      <c r="H345" s="220">
        <v>2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193</v>
      </c>
      <c r="AU345" s="226" t="s">
        <v>82</v>
      </c>
      <c r="AV345" s="14" t="s">
        <v>84</v>
      </c>
      <c r="AW345" s="14" t="s">
        <v>31</v>
      </c>
      <c r="AX345" s="14" t="s">
        <v>75</v>
      </c>
      <c r="AY345" s="226" t="s">
        <v>184</v>
      </c>
    </row>
    <row r="346" spans="1:65" s="15" customFormat="1" ht="11.25">
      <c r="B346" s="241"/>
      <c r="C346" s="242"/>
      <c r="D346" s="207" t="s">
        <v>193</v>
      </c>
      <c r="E346" s="243" t="s">
        <v>1</v>
      </c>
      <c r="F346" s="244" t="s">
        <v>2077</v>
      </c>
      <c r="G346" s="242"/>
      <c r="H346" s="245">
        <v>2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193</v>
      </c>
      <c r="AU346" s="251" t="s">
        <v>82</v>
      </c>
      <c r="AV346" s="15" t="s">
        <v>191</v>
      </c>
      <c r="AW346" s="15" t="s">
        <v>31</v>
      </c>
      <c r="AX346" s="15" t="s">
        <v>82</v>
      </c>
      <c r="AY346" s="251" t="s">
        <v>184</v>
      </c>
    </row>
    <row r="347" spans="1:65" s="2" customFormat="1" ht="36">
      <c r="A347" s="34"/>
      <c r="B347" s="35"/>
      <c r="C347" s="192" t="s">
        <v>774</v>
      </c>
      <c r="D347" s="192" t="s">
        <v>187</v>
      </c>
      <c r="E347" s="193" t="s">
        <v>2692</v>
      </c>
      <c r="F347" s="194" t="s">
        <v>2693</v>
      </c>
      <c r="G347" s="195" t="s">
        <v>239</v>
      </c>
      <c r="H347" s="196">
        <v>22</v>
      </c>
      <c r="I347" s="197"/>
      <c r="J347" s="198">
        <f>ROUND(I347*H347,2)</f>
        <v>0</v>
      </c>
      <c r="K347" s="194" t="s">
        <v>649</v>
      </c>
      <c r="L347" s="39"/>
      <c r="M347" s="199" t="s">
        <v>1</v>
      </c>
      <c r="N347" s="200" t="s">
        <v>40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191</v>
      </c>
      <c r="AT347" s="203" t="s">
        <v>187</v>
      </c>
      <c r="AU347" s="203" t="s">
        <v>82</v>
      </c>
      <c r="AY347" s="17" t="s">
        <v>184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82</v>
      </c>
      <c r="BK347" s="204">
        <f>ROUND(I347*H347,2)</f>
        <v>0</v>
      </c>
      <c r="BL347" s="17" t="s">
        <v>191</v>
      </c>
      <c r="BM347" s="203" t="s">
        <v>873</v>
      </c>
    </row>
    <row r="348" spans="1:65" s="13" customFormat="1" ht="22.5">
      <c r="B348" s="205"/>
      <c r="C348" s="206"/>
      <c r="D348" s="207" t="s">
        <v>193</v>
      </c>
      <c r="E348" s="208" t="s">
        <v>1</v>
      </c>
      <c r="F348" s="209" t="s">
        <v>2694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193</v>
      </c>
      <c r="AU348" s="215" t="s">
        <v>82</v>
      </c>
      <c r="AV348" s="13" t="s">
        <v>82</v>
      </c>
      <c r="AW348" s="13" t="s">
        <v>31</v>
      </c>
      <c r="AX348" s="13" t="s">
        <v>75</v>
      </c>
      <c r="AY348" s="215" t="s">
        <v>184</v>
      </c>
    </row>
    <row r="349" spans="1:65" s="13" customFormat="1" ht="22.5">
      <c r="B349" s="205"/>
      <c r="C349" s="206"/>
      <c r="D349" s="207" t="s">
        <v>193</v>
      </c>
      <c r="E349" s="208" t="s">
        <v>1</v>
      </c>
      <c r="F349" s="209" t="s">
        <v>2695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193</v>
      </c>
      <c r="AU349" s="215" t="s">
        <v>82</v>
      </c>
      <c r="AV349" s="13" t="s">
        <v>82</v>
      </c>
      <c r="AW349" s="13" t="s">
        <v>31</v>
      </c>
      <c r="AX349" s="13" t="s">
        <v>75</v>
      </c>
      <c r="AY349" s="215" t="s">
        <v>184</v>
      </c>
    </row>
    <row r="350" spans="1:65" s="14" customFormat="1" ht="11.25">
      <c r="B350" s="216"/>
      <c r="C350" s="217"/>
      <c r="D350" s="207" t="s">
        <v>193</v>
      </c>
      <c r="E350" s="218" t="s">
        <v>1</v>
      </c>
      <c r="F350" s="219" t="s">
        <v>519</v>
      </c>
      <c r="G350" s="217"/>
      <c r="H350" s="220">
        <v>22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82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5" customFormat="1" ht="11.25">
      <c r="B351" s="241"/>
      <c r="C351" s="242"/>
      <c r="D351" s="207" t="s">
        <v>193</v>
      </c>
      <c r="E351" s="243" t="s">
        <v>1</v>
      </c>
      <c r="F351" s="244" t="s">
        <v>2077</v>
      </c>
      <c r="G351" s="242"/>
      <c r="H351" s="245">
        <v>22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193</v>
      </c>
      <c r="AU351" s="251" t="s">
        <v>82</v>
      </c>
      <c r="AV351" s="15" t="s">
        <v>191</v>
      </c>
      <c r="AW351" s="15" t="s">
        <v>31</v>
      </c>
      <c r="AX351" s="15" t="s">
        <v>82</v>
      </c>
      <c r="AY351" s="251" t="s">
        <v>184</v>
      </c>
    </row>
    <row r="352" spans="1:65" s="2" customFormat="1" ht="36">
      <c r="A352" s="34"/>
      <c r="B352" s="35"/>
      <c r="C352" s="192" t="s">
        <v>779</v>
      </c>
      <c r="D352" s="192" t="s">
        <v>187</v>
      </c>
      <c r="E352" s="193" t="s">
        <v>2696</v>
      </c>
      <c r="F352" s="194" t="s">
        <v>2697</v>
      </c>
      <c r="G352" s="195" t="s">
        <v>239</v>
      </c>
      <c r="H352" s="196">
        <v>4</v>
      </c>
      <c r="I352" s="197"/>
      <c r="J352" s="198">
        <f>ROUND(I352*H352,2)</f>
        <v>0</v>
      </c>
      <c r="K352" s="194" t="s">
        <v>649</v>
      </c>
      <c r="L352" s="39"/>
      <c r="M352" s="199" t="s">
        <v>1</v>
      </c>
      <c r="N352" s="200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191</v>
      </c>
      <c r="AT352" s="203" t="s">
        <v>187</v>
      </c>
      <c r="AU352" s="203" t="s">
        <v>82</v>
      </c>
      <c r="AY352" s="17" t="s">
        <v>184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191</v>
      </c>
      <c r="BM352" s="203" t="s">
        <v>972</v>
      </c>
    </row>
    <row r="353" spans="1:65" s="13" customFormat="1" ht="22.5">
      <c r="B353" s="205"/>
      <c r="C353" s="206"/>
      <c r="D353" s="207" t="s">
        <v>193</v>
      </c>
      <c r="E353" s="208" t="s">
        <v>1</v>
      </c>
      <c r="F353" s="209" t="s">
        <v>2694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193</v>
      </c>
      <c r="AU353" s="215" t="s">
        <v>82</v>
      </c>
      <c r="AV353" s="13" t="s">
        <v>82</v>
      </c>
      <c r="AW353" s="13" t="s">
        <v>31</v>
      </c>
      <c r="AX353" s="13" t="s">
        <v>75</v>
      </c>
      <c r="AY353" s="215" t="s">
        <v>184</v>
      </c>
    </row>
    <row r="354" spans="1:65" s="13" customFormat="1" ht="11.25">
      <c r="B354" s="205"/>
      <c r="C354" s="206"/>
      <c r="D354" s="207" t="s">
        <v>193</v>
      </c>
      <c r="E354" s="208" t="s">
        <v>1</v>
      </c>
      <c r="F354" s="209" t="s">
        <v>2698</v>
      </c>
      <c r="G354" s="206"/>
      <c r="H354" s="208" t="s">
        <v>1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193</v>
      </c>
      <c r="AU354" s="215" t="s">
        <v>82</v>
      </c>
      <c r="AV354" s="13" t="s">
        <v>82</v>
      </c>
      <c r="AW354" s="13" t="s">
        <v>31</v>
      </c>
      <c r="AX354" s="13" t="s">
        <v>75</v>
      </c>
      <c r="AY354" s="215" t="s">
        <v>184</v>
      </c>
    </row>
    <row r="355" spans="1:65" s="14" customFormat="1" ht="11.25">
      <c r="B355" s="216"/>
      <c r="C355" s="217"/>
      <c r="D355" s="207" t="s">
        <v>193</v>
      </c>
      <c r="E355" s="218" t="s">
        <v>1</v>
      </c>
      <c r="F355" s="219" t="s">
        <v>191</v>
      </c>
      <c r="G355" s="217"/>
      <c r="H355" s="220">
        <v>4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193</v>
      </c>
      <c r="AU355" s="226" t="s">
        <v>82</v>
      </c>
      <c r="AV355" s="14" t="s">
        <v>84</v>
      </c>
      <c r="AW355" s="14" t="s">
        <v>31</v>
      </c>
      <c r="AX355" s="14" t="s">
        <v>75</v>
      </c>
      <c r="AY355" s="226" t="s">
        <v>184</v>
      </c>
    </row>
    <row r="356" spans="1:65" s="15" customFormat="1" ht="11.25">
      <c r="B356" s="241"/>
      <c r="C356" s="242"/>
      <c r="D356" s="207" t="s">
        <v>193</v>
      </c>
      <c r="E356" s="243" t="s">
        <v>1</v>
      </c>
      <c r="F356" s="244" t="s">
        <v>2077</v>
      </c>
      <c r="G356" s="242"/>
      <c r="H356" s="245">
        <v>4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AT356" s="251" t="s">
        <v>193</v>
      </c>
      <c r="AU356" s="251" t="s">
        <v>82</v>
      </c>
      <c r="AV356" s="15" t="s">
        <v>191</v>
      </c>
      <c r="AW356" s="15" t="s">
        <v>31</v>
      </c>
      <c r="AX356" s="15" t="s">
        <v>82</v>
      </c>
      <c r="AY356" s="251" t="s">
        <v>184</v>
      </c>
    </row>
    <row r="357" spans="1:65" s="2" customFormat="1" ht="55.5" customHeight="1">
      <c r="A357" s="34"/>
      <c r="B357" s="35"/>
      <c r="C357" s="192" t="s">
        <v>784</v>
      </c>
      <c r="D357" s="192" t="s">
        <v>187</v>
      </c>
      <c r="E357" s="193" t="s">
        <v>2699</v>
      </c>
      <c r="F357" s="194" t="s">
        <v>2700</v>
      </c>
      <c r="G357" s="195" t="s">
        <v>239</v>
      </c>
      <c r="H357" s="196">
        <v>1</v>
      </c>
      <c r="I357" s="197"/>
      <c r="J357" s="198">
        <f>ROUND(I357*H357,2)</f>
        <v>0</v>
      </c>
      <c r="K357" s="194" t="s">
        <v>649</v>
      </c>
      <c r="L357" s="39"/>
      <c r="M357" s="199" t="s">
        <v>1</v>
      </c>
      <c r="N357" s="200" t="s">
        <v>40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191</v>
      </c>
      <c r="AT357" s="203" t="s">
        <v>187</v>
      </c>
      <c r="AU357" s="203" t="s">
        <v>82</v>
      </c>
      <c r="AY357" s="17" t="s">
        <v>184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82</v>
      </c>
      <c r="BK357" s="204">
        <f>ROUND(I357*H357,2)</f>
        <v>0</v>
      </c>
      <c r="BL357" s="17" t="s">
        <v>191</v>
      </c>
      <c r="BM357" s="203" t="s">
        <v>1012</v>
      </c>
    </row>
    <row r="358" spans="1:65" s="13" customFormat="1" ht="11.25">
      <c r="B358" s="205"/>
      <c r="C358" s="206"/>
      <c r="D358" s="207" t="s">
        <v>193</v>
      </c>
      <c r="E358" s="208" t="s">
        <v>1</v>
      </c>
      <c r="F358" s="209" t="s">
        <v>2701</v>
      </c>
      <c r="G358" s="206"/>
      <c r="H358" s="208" t="s">
        <v>1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193</v>
      </c>
      <c r="AU358" s="215" t="s">
        <v>82</v>
      </c>
      <c r="AV358" s="13" t="s">
        <v>82</v>
      </c>
      <c r="AW358" s="13" t="s">
        <v>31</v>
      </c>
      <c r="AX358" s="13" t="s">
        <v>75</v>
      </c>
      <c r="AY358" s="215" t="s">
        <v>184</v>
      </c>
    </row>
    <row r="359" spans="1:65" s="14" customFormat="1" ht="11.25">
      <c r="B359" s="216"/>
      <c r="C359" s="217"/>
      <c r="D359" s="207" t="s">
        <v>193</v>
      </c>
      <c r="E359" s="218" t="s">
        <v>1</v>
      </c>
      <c r="F359" s="219" t="s">
        <v>82</v>
      </c>
      <c r="G359" s="217"/>
      <c r="H359" s="220">
        <v>1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193</v>
      </c>
      <c r="AU359" s="226" t="s">
        <v>82</v>
      </c>
      <c r="AV359" s="14" t="s">
        <v>84</v>
      </c>
      <c r="AW359" s="14" t="s">
        <v>31</v>
      </c>
      <c r="AX359" s="14" t="s">
        <v>75</v>
      </c>
      <c r="AY359" s="226" t="s">
        <v>184</v>
      </c>
    </row>
    <row r="360" spans="1:65" s="15" customFormat="1" ht="11.25">
      <c r="B360" s="241"/>
      <c r="C360" s="242"/>
      <c r="D360" s="207" t="s">
        <v>193</v>
      </c>
      <c r="E360" s="243" t="s">
        <v>1</v>
      </c>
      <c r="F360" s="244" t="s">
        <v>2077</v>
      </c>
      <c r="G360" s="242"/>
      <c r="H360" s="245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193</v>
      </c>
      <c r="AU360" s="251" t="s">
        <v>82</v>
      </c>
      <c r="AV360" s="15" t="s">
        <v>191</v>
      </c>
      <c r="AW360" s="15" t="s">
        <v>31</v>
      </c>
      <c r="AX360" s="15" t="s">
        <v>82</v>
      </c>
      <c r="AY360" s="251" t="s">
        <v>184</v>
      </c>
    </row>
    <row r="361" spans="1:65" s="2" customFormat="1" ht="55.5" customHeight="1">
      <c r="A361" s="34"/>
      <c r="B361" s="35"/>
      <c r="C361" s="192" t="s">
        <v>788</v>
      </c>
      <c r="D361" s="192" t="s">
        <v>187</v>
      </c>
      <c r="E361" s="193" t="s">
        <v>2702</v>
      </c>
      <c r="F361" s="194" t="s">
        <v>2703</v>
      </c>
      <c r="G361" s="195" t="s">
        <v>239</v>
      </c>
      <c r="H361" s="196">
        <v>1</v>
      </c>
      <c r="I361" s="197"/>
      <c r="J361" s="198">
        <f>ROUND(I361*H361,2)</f>
        <v>0</v>
      </c>
      <c r="K361" s="194" t="s">
        <v>649</v>
      </c>
      <c r="L361" s="39"/>
      <c r="M361" s="199" t="s">
        <v>1</v>
      </c>
      <c r="N361" s="200" t="s">
        <v>40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191</v>
      </c>
      <c r="AT361" s="203" t="s">
        <v>187</v>
      </c>
      <c r="AU361" s="203" t="s">
        <v>82</v>
      </c>
      <c r="AY361" s="17" t="s">
        <v>184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82</v>
      </c>
      <c r="BK361" s="204">
        <f>ROUND(I361*H361,2)</f>
        <v>0</v>
      </c>
      <c r="BL361" s="17" t="s">
        <v>191</v>
      </c>
      <c r="BM361" s="203" t="s">
        <v>1055</v>
      </c>
    </row>
    <row r="362" spans="1:65" s="13" customFormat="1" ht="11.25">
      <c r="B362" s="205"/>
      <c r="C362" s="206"/>
      <c r="D362" s="207" t="s">
        <v>193</v>
      </c>
      <c r="E362" s="208" t="s">
        <v>1</v>
      </c>
      <c r="F362" s="209" t="s">
        <v>2704</v>
      </c>
      <c r="G362" s="206"/>
      <c r="H362" s="208" t="s">
        <v>1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193</v>
      </c>
      <c r="AU362" s="215" t="s">
        <v>82</v>
      </c>
      <c r="AV362" s="13" t="s">
        <v>82</v>
      </c>
      <c r="AW362" s="13" t="s">
        <v>31</v>
      </c>
      <c r="AX362" s="13" t="s">
        <v>75</v>
      </c>
      <c r="AY362" s="215" t="s">
        <v>184</v>
      </c>
    </row>
    <row r="363" spans="1:65" s="14" customFormat="1" ht="11.25">
      <c r="B363" s="216"/>
      <c r="C363" s="217"/>
      <c r="D363" s="207" t="s">
        <v>193</v>
      </c>
      <c r="E363" s="218" t="s">
        <v>1</v>
      </c>
      <c r="F363" s="219" t="s">
        <v>82</v>
      </c>
      <c r="G363" s="217"/>
      <c r="H363" s="220">
        <v>1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193</v>
      </c>
      <c r="AU363" s="226" t="s">
        <v>82</v>
      </c>
      <c r="AV363" s="14" t="s">
        <v>84</v>
      </c>
      <c r="AW363" s="14" t="s">
        <v>31</v>
      </c>
      <c r="AX363" s="14" t="s">
        <v>75</v>
      </c>
      <c r="AY363" s="226" t="s">
        <v>184</v>
      </c>
    </row>
    <row r="364" spans="1:65" s="15" customFormat="1" ht="11.25">
      <c r="B364" s="241"/>
      <c r="C364" s="242"/>
      <c r="D364" s="207" t="s">
        <v>193</v>
      </c>
      <c r="E364" s="243" t="s">
        <v>1</v>
      </c>
      <c r="F364" s="244" t="s">
        <v>2077</v>
      </c>
      <c r="G364" s="242"/>
      <c r="H364" s="245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AT364" s="251" t="s">
        <v>193</v>
      </c>
      <c r="AU364" s="251" t="s">
        <v>82</v>
      </c>
      <c r="AV364" s="15" t="s">
        <v>191</v>
      </c>
      <c r="AW364" s="15" t="s">
        <v>31</v>
      </c>
      <c r="AX364" s="15" t="s">
        <v>82</v>
      </c>
      <c r="AY364" s="251" t="s">
        <v>184</v>
      </c>
    </row>
    <row r="365" spans="1:65" s="2" customFormat="1" ht="36">
      <c r="A365" s="34"/>
      <c r="B365" s="35"/>
      <c r="C365" s="192" t="s">
        <v>792</v>
      </c>
      <c r="D365" s="192" t="s">
        <v>187</v>
      </c>
      <c r="E365" s="193" t="s">
        <v>2705</v>
      </c>
      <c r="F365" s="194" t="s">
        <v>2706</v>
      </c>
      <c r="G365" s="195" t="s">
        <v>239</v>
      </c>
      <c r="H365" s="196">
        <v>18</v>
      </c>
      <c r="I365" s="197"/>
      <c r="J365" s="198">
        <f>ROUND(I365*H365,2)</f>
        <v>0</v>
      </c>
      <c r="K365" s="194" t="s">
        <v>649</v>
      </c>
      <c r="L365" s="39"/>
      <c r="M365" s="199" t="s">
        <v>1</v>
      </c>
      <c r="N365" s="200" t="s">
        <v>40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191</v>
      </c>
      <c r="AT365" s="203" t="s">
        <v>187</v>
      </c>
      <c r="AU365" s="203" t="s">
        <v>82</v>
      </c>
      <c r="AY365" s="17" t="s">
        <v>184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82</v>
      </c>
      <c r="BK365" s="204">
        <f>ROUND(I365*H365,2)</f>
        <v>0</v>
      </c>
      <c r="BL365" s="17" t="s">
        <v>191</v>
      </c>
      <c r="BM365" s="203" t="s">
        <v>1066</v>
      </c>
    </row>
    <row r="366" spans="1:65" s="13" customFormat="1" ht="22.5">
      <c r="B366" s="205"/>
      <c r="C366" s="206"/>
      <c r="D366" s="207" t="s">
        <v>193</v>
      </c>
      <c r="E366" s="208" t="s">
        <v>1</v>
      </c>
      <c r="F366" s="209" t="s">
        <v>2707</v>
      </c>
      <c r="G366" s="206"/>
      <c r="H366" s="208" t="s">
        <v>1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193</v>
      </c>
      <c r="AU366" s="215" t="s">
        <v>82</v>
      </c>
      <c r="AV366" s="13" t="s">
        <v>82</v>
      </c>
      <c r="AW366" s="13" t="s">
        <v>31</v>
      </c>
      <c r="AX366" s="13" t="s">
        <v>75</v>
      </c>
      <c r="AY366" s="215" t="s">
        <v>184</v>
      </c>
    </row>
    <row r="367" spans="1:65" s="14" customFormat="1" ht="11.25">
      <c r="B367" s="216"/>
      <c r="C367" s="217"/>
      <c r="D367" s="207" t="s">
        <v>193</v>
      </c>
      <c r="E367" s="218" t="s">
        <v>1</v>
      </c>
      <c r="F367" s="219" t="s">
        <v>455</v>
      </c>
      <c r="G367" s="217"/>
      <c r="H367" s="220">
        <v>18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193</v>
      </c>
      <c r="AU367" s="226" t="s">
        <v>82</v>
      </c>
      <c r="AV367" s="14" t="s">
        <v>84</v>
      </c>
      <c r="AW367" s="14" t="s">
        <v>31</v>
      </c>
      <c r="AX367" s="14" t="s">
        <v>75</v>
      </c>
      <c r="AY367" s="226" t="s">
        <v>184</v>
      </c>
    </row>
    <row r="368" spans="1:65" s="15" customFormat="1" ht="11.25">
      <c r="B368" s="241"/>
      <c r="C368" s="242"/>
      <c r="D368" s="207" t="s">
        <v>193</v>
      </c>
      <c r="E368" s="243" t="s">
        <v>1</v>
      </c>
      <c r="F368" s="244" t="s">
        <v>2077</v>
      </c>
      <c r="G368" s="242"/>
      <c r="H368" s="245">
        <v>18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193</v>
      </c>
      <c r="AU368" s="251" t="s">
        <v>82</v>
      </c>
      <c r="AV368" s="15" t="s">
        <v>191</v>
      </c>
      <c r="AW368" s="15" t="s">
        <v>31</v>
      </c>
      <c r="AX368" s="15" t="s">
        <v>82</v>
      </c>
      <c r="AY368" s="251" t="s">
        <v>184</v>
      </c>
    </row>
    <row r="369" spans="1:65" s="2" customFormat="1" ht="36">
      <c r="A369" s="34"/>
      <c r="B369" s="35"/>
      <c r="C369" s="192" t="s">
        <v>797</v>
      </c>
      <c r="D369" s="192" t="s">
        <v>187</v>
      </c>
      <c r="E369" s="193" t="s">
        <v>2614</v>
      </c>
      <c r="F369" s="194" t="s">
        <v>2615</v>
      </c>
      <c r="G369" s="195" t="s">
        <v>239</v>
      </c>
      <c r="H369" s="196">
        <v>16</v>
      </c>
      <c r="I369" s="197"/>
      <c r="J369" s="198">
        <f>ROUND(I369*H369,2)</f>
        <v>0</v>
      </c>
      <c r="K369" s="194" t="s">
        <v>649</v>
      </c>
      <c r="L369" s="39"/>
      <c r="M369" s="199" t="s">
        <v>1</v>
      </c>
      <c r="N369" s="200" t="s">
        <v>40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191</v>
      </c>
      <c r="AT369" s="203" t="s">
        <v>187</v>
      </c>
      <c r="AU369" s="203" t="s">
        <v>82</v>
      </c>
      <c r="AY369" s="17" t="s">
        <v>184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82</v>
      </c>
      <c r="BK369" s="204">
        <f>ROUND(I369*H369,2)</f>
        <v>0</v>
      </c>
      <c r="BL369" s="17" t="s">
        <v>191</v>
      </c>
      <c r="BM369" s="203" t="s">
        <v>1091</v>
      </c>
    </row>
    <row r="370" spans="1:65" s="13" customFormat="1" ht="22.5">
      <c r="B370" s="205"/>
      <c r="C370" s="206"/>
      <c r="D370" s="207" t="s">
        <v>193</v>
      </c>
      <c r="E370" s="208" t="s">
        <v>1</v>
      </c>
      <c r="F370" s="209" t="s">
        <v>2708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193</v>
      </c>
      <c r="AU370" s="215" t="s">
        <v>82</v>
      </c>
      <c r="AV370" s="13" t="s">
        <v>82</v>
      </c>
      <c r="AW370" s="13" t="s">
        <v>31</v>
      </c>
      <c r="AX370" s="13" t="s">
        <v>75</v>
      </c>
      <c r="AY370" s="215" t="s">
        <v>184</v>
      </c>
    </row>
    <row r="371" spans="1:65" s="14" customFormat="1" ht="11.25">
      <c r="B371" s="216"/>
      <c r="C371" s="217"/>
      <c r="D371" s="207" t="s">
        <v>193</v>
      </c>
      <c r="E371" s="218" t="s">
        <v>1</v>
      </c>
      <c r="F371" s="219" t="s">
        <v>382</v>
      </c>
      <c r="G371" s="217"/>
      <c r="H371" s="220">
        <v>16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82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1:65" s="15" customFormat="1" ht="11.25">
      <c r="B372" s="241"/>
      <c r="C372" s="242"/>
      <c r="D372" s="207" t="s">
        <v>193</v>
      </c>
      <c r="E372" s="243" t="s">
        <v>1</v>
      </c>
      <c r="F372" s="244" t="s">
        <v>2077</v>
      </c>
      <c r="G372" s="242"/>
      <c r="H372" s="245">
        <v>16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193</v>
      </c>
      <c r="AU372" s="251" t="s">
        <v>82</v>
      </c>
      <c r="AV372" s="15" t="s">
        <v>191</v>
      </c>
      <c r="AW372" s="15" t="s">
        <v>31</v>
      </c>
      <c r="AX372" s="15" t="s">
        <v>82</v>
      </c>
      <c r="AY372" s="251" t="s">
        <v>184</v>
      </c>
    </row>
    <row r="373" spans="1:65" s="2" customFormat="1" ht="55.5" customHeight="1">
      <c r="A373" s="34"/>
      <c r="B373" s="35"/>
      <c r="C373" s="192" t="s">
        <v>802</v>
      </c>
      <c r="D373" s="192" t="s">
        <v>187</v>
      </c>
      <c r="E373" s="193" t="s">
        <v>2709</v>
      </c>
      <c r="F373" s="194" t="s">
        <v>2710</v>
      </c>
      <c r="G373" s="195" t="s">
        <v>239</v>
      </c>
      <c r="H373" s="196">
        <v>2</v>
      </c>
      <c r="I373" s="197"/>
      <c r="J373" s="198">
        <f>ROUND(I373*H373,2)</f>
        <v>0</v>
      </c>
      <c r="K373" s="194" t="s">
        <v>649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191</v>
      </c>
      <c r="AT373" s="203" t="s">
        <v>187</v>
      </c>
      <c r="AU373" s="203" t="s">
        <v>82</v>
      </c>
      <c r="AY373" s="17" t="s">
        <v>184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191</v>
      </c>
      <c r="BM373" s="203" t="s">
        <v>1128</v>
      </c>
    </row>
    <row r="374" spans="1:65" s="13" customFormat="1" ht="22.5">
      <c r="B374" s="205"/>
      <c r="C374" s="206"/>
      <c r="D374" s="207" t="s">
        <v>193</v>
      </c>
      <c r="E374" s="208" t="s">
        <v>1</v>
      </c>
      <c r="F374" s="209" t="s">
        <v>2711</v>
      </c>
      <c r="G374" s="206"/>
      <c r="H374" s="208" t="s">
        <v>1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193</v>
      </c>
      <c r="AU374" s="215" t="s">
        <v>82</v>
      </c>
      <c r="AV374" s="13" t="s">
        <v>82</v>
      </c>
      <c r="AW374" s="13" t="s">
        <v>31</v>
      </c>
      <c r="AX374" s="13" t="s">
        <v>75</v>
      </c>
      <c r="AY374" s="215" t="s">
        <v>184</v>
      </c>
    </row>
    <row r="375" spans="1:65" s="14" customFormat="1" ht="11.25">
      <c r="B375" s="216"/>
      <c r="C375" s="217"/>
      <c r="D375" s="207" t="s">
        <v>193</v>
      </c>
      <c r="E375" s="218" t="s">
        <v>1</v>
      </c>
      <c r="F375" s="219" t="s">
        <v>84</v>
      </c>
      <c r="G375" s="217"/>
      <c r="H375" s="220">
        <v>2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193</v>
      </c>
      <c r="AU375" s="226" t="s">
        <v>82</v>
      </c>
      <c r="AV375" s="14" t="s">
        <v>84</v>
      </c>
      <c r="AW375" s="14" t="s">
        <v>31</v>
      </c>
      <c r="AX375" s="14" t="s">
        <v>75</v>
      </c>
      <c r="AY375" s="226" t="s">
        <v>184</v>
      </c>
    </row>
    <row r="376" spans="1:65" s="15" customFormat="1" ht="11.25">
      <c r="B376" s="241"/>
      <c r="C376" s="242"/>
      <c r="D376" s="207" t="s">
        <v>193</v>
      </c>
      <c r="E376" s="243" t="s">
        <v>1</v>
      </c>
      <c r="F376" s="244" t="s">
        <v>2077</v>
      </c>
      <c r="G376" s="242"/>
      <c r="H376" s="245">
        <v>2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AT376" s="251" t="s">
        <v>193</v>
      </c>
      <c r="AU376" s="251" t="s">
        <v>82</v>
      </c>
      <c r="AV376" s="15" t="s">
        <v>191</v>
      </c>
      <c r="AW376" s="15" t="s">
        <v>31</v>
      </c>
      <c r="AX376" s="15" t="s">
        <v>82</v>
      </c>
      <c r="AY376" s="251" t="s">
        <v>184</v>
      </c>
    </row>
    <row r="377" spans="1:65" s="2" customFormat="1" ht="55.5" customHeight="1">
      <c r="A377" s="34"/>
      <c r="B377" s="35"/>
      <c r="C377" s="192" t="s">
        <v>810</v>
      </c>
      <c r="D377" s="192" t="s">
        <v>187</v>
      </c>
      <c r="E377" s="193" t="s">
        <v>2712</v>
      </c>
      <c r="F377" s="194" t="s">
        <v>2713</v>
      </c>
      <c r="G377" s="195" t="s">
        <v>239</v>
      </c>
      <c r="H377" s="196">
        <v>4</v>
      </c>
      <c r="I377" s="197"/>
      <c r="J377" s="198">
        <f>ROUND(I377*H377,2)</f>
        <v>0</v>
      </c>
      <c r="K377" s="194" t="s">
        <v>649</v>
      </c>
      <c r="L377" s="39"/>
      <c r="M377" s="199" t="s">
        <v>1</v>
      </c>
      <c r="N377" s="200" t="s">
        <v>40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191</v>
      </c>
      <c r="AT377" s="203" t="s">
        <v>187</v>
      </c>
      <c r="AU377" s="203" t="s">
        <v>82</v>
      </c>
      <c r="AY377" s="17" t="s">
        <v>184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191</v>
      </c>
      <c r="BM377" s="203" t="s">
        <v>729</v>
      </c>
    </row>
    <row r="378" spans="1:65" s="13" customFormat="1" ht="11.25">
      <c r="B378" s="205"/>
      <c r="C378" s="206"/>
      <c r="D378" s="207" t="s">
        <v>193</v>
      </c>
      <c r="E378" s="208" t="s">
        <v>1</v>
      </c>
      <c r="F378" s="209" t="s">
        <v>2714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193</v>
      </c>
      <c r="AU378" s="215" t="s">
        <v>82</v>
      </c>
      <c r="AV378" s="13" t="s">
        <v>82</v>
      </c>
      <c r="AW378" s="13" t="s">
        <v>31</v>
      </c>
      <c r="AX378" s="13" t="s">
        <v>75</v>
      </c>
      <c r="AY378" s="215" t="s">
        <v>184</v>
      </c>
    </row>
    <row r="379" spans="1:65" s="14" customFormat="1" ht="11.25">
      <c r="B379" s="216"/>
      <c r="C379" s="217"/>
      <c r="D379" s="207" t="s">
        <v>193</v>
      </c>
      <c r="E379" s="218" t="s">
        <v>1</v>
      </c>
      <c r="F379" s="219" t="s">
        <v>191</v>
      </c>
      <c r="G379" s="217"/>
      <c r="H379" s="220">
        <v>4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193</v>
      </c>
      <c r="AU379" s="226" t="s">
        <v>82</v>
      </c>
      <c r="AV379" s="14" t="s">
        <v>84</v>
      </c>
      <c r="AW379" s="14" t="s">
        <v>31</v>
      </c>
      <c r="AX379" s="14" t="s">
        <v>75</v>
      </c>
      <c r="AY379" s="226" t="s">
        <v>184</v>
      </c>
    </row>
    <row r="380" spans="1:65" s="15" customFormat="1" ht="11.25">
      <c r="B380" s="241"/>
      <c r="C380" s="242"/>
      <c r="D380" s="207" t="s">
        <v>193</v>
      </c>
      <c r="E380" s="243" t="s">
        <v>1</v>
      </c>
      <c r="F380" s="244" t="s">
        <v>2077</v>
      </c>
      <c r="G380" s="242"/>
      <c r="H380" s="245">
        <v>4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AT380" s="251" t="s">
        <v>193</v>
      </c>
      <c r="AU380" s="251" t="s">
        <v>82</v>
      </c>
      <c r="AV380" s="15" t="s">
        <v>191</v>
      </c>
      <c r="AW380" s="15" t="s">
        <v>31</v>
      </c>
      <c r="AX380" s="15" t="s">
        <v>82</v>
      </c>
      <c r="AY380" s="251" t="s">
        <v>184</v>
      </c>
    </row>
    <row r="381" spans="1:65" s="2" customFormat="1" ht="44.25" customHeight="1">
      <c r="A381" s="34"/>
      <c r="B381" s="35"/>
      <c r="C381" s="192" t="s">
        <v>815</v>
      </c>
      <c r="D381" s="192" t="s">
        <v>187</v>
      </c>
      <c r="E381" s="193" t="s">
        <v>2715</v>
      </c>
      <c r="F381" s="194" t="s">
        <v>2716</v>
      </c>
      <c r="G381" s="195" t="s">
        <v>239</v>
      </c>
      <c r="H381" s="196">
        <v>1</v>
      </c>
      <c r="I381" s="197"/>
      <c r="J381" s="198">
        <f>ROUND(I381*H381,2)</f>
        <v>0</v>
      </c>
      <c r="K381" s="194" t="s">
        <v>649</v>
      </c>
      <c r="L381" s="39"/>
      <c r="M381" s="199" t="s">
        <v>1</v>
      </c>
      <c r="N381" s="200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191</v>
      </c>
      <c r="AT381" s="203" t="s">
        <v>187</v>
      </c>
      <c r="AU381" s="203" t="s">
        <v>82</v>
      </c>
      <c r="AY381" s="17" t="s">
        <v>184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191</v>
      </c>
      <c r="BM381" s="203" t="s">
        <v>755</v>
      </c>
    </row>
    <row r="382" spans="1:65" s="13" customFormat="1" ht="22.5">
      <c r="B382" s="205"/>
      <c r="C382" s="206"/>
      <c r="D382" s="207" t="s">
        <v>193</v>
      </c>
      <c r="E382" s="208" t="s">
        <v>1</v>
      </c>
      <c r="F382" s="209" t="s">
        <v>2619</v>
      </c>
      <c r="G382" s="206"/>
      <c r="H382" s="208" t="s">
        <v>1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193</v>
      </c>
      <c r="AU382" s="215" t="s">
        <v>82</v>
      </c>
      <c r="AV382" s="13" t="s">
        <v>82</v>
      </c>
      <c r="AW382" s="13" t="s">
        <v>31</v>
      </c>
      <c r="AX382" s="13" t="s">
        <v>75</v>
      </c>
      <c r="AY382" s="215" t="s">
        <v>184</v>
      </c>
    </row>
    <row r="383" spans="1:65" s="13" customFormat="1" ht="11.25">
      <c r="B383" s="205"/>
      <c r="C383" s="206"/>
      <c r="D383" s="207" t="s">
        <v>193</v>
      </c>
      <c r="E383" s="208" t="s">
        <v>1</v>
      </c>
      <c r="F383" s="209" t="s">
        <v>2620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193</v>
      </c>
      <c r="AU383" s="215" t="s">
        <v>82</v>
      </c>
      <c r="AV383" s="13" t="s">
        <v>82</v>
      </c>
      <c r="AW383" s="13" t="s">
        <v>31</v>
      </c>
      <c r="AX383" s="13" t="s">
        <v>75</v>
      </c>
      <c r="AY383" s="215" t="s">
        <v>184</v>
      </c>
    </row>
    <row r="384" spans="1:65" s="13" customFormat="1" ht="22.5">
      <c r="B384" s="205"/>
      <c r="C384" s="206"/>
      <c r="D384" s="207" t="s">
        <v>193</v>
      </c>
      <c r="E384" s="208" t="s">
        <v>1</v>
      </c>
      <c r="F384" s="209" t="s">
        <v>2621</v>
      </c>
      <c r="G384" s="206"/>
      <c r="H384" s="208" t="s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193</v>
      </c>
      <c r="AU384" s="215" t="s">
        <v>82</v>
      </c>
      <c r="AV384" s="13" t="s">
        <v>82</v>
      </c>
      <c r="AW384" s="13" t="s">
        <v>31</v>
      </c>
      <c r="AX384" s="13" t="s">
        <v>75</v>
      </c>
      <c r="AY384" s="215" t="s">
        <v>184</v>
      </c>
    </row>
    <row r="385" spans="1:65" s="13" customFormat="1" ht="11.25">
      <c r="B385" s="205"/>
      <c r="C385" s="206"/>
      <c r="D385" s="207" t="s">
        <v>193</v>
      </c>
      <c r="E385" s="208" t="s">
        <v>1</v>
      </c>
      <c r="F385" s="209" t="s">
        <v>2622</v>
      </c>
      <c r="G385" s="206"/>
      <c r="H385" s="208" t="s">
        <v>1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193</v>
      </c>
      <c r="AU385" s="215" t="s">
        <v>82</v>
      </c>
      <c r="AV385" s="13" t="s">
        <v>82</v>
      </c>
      <c r="AW385" s="13" t="s">
        <v>31</v>
      </c>
      <c r="AX385" s="13" t="s">
        <v>75</v>
      </c>
      <c r="AY385" s="215" t="s">
        <v>184</v>
      </c>
    </row>
    <row r="386" spans="1:65" s="13" customFormat="1" ht="22.5">
      <c r="B386" s="205"/>
      <c r="C386" s="206"/>
      <c r="D386" s="207" t="s">
        <v>193</v>
      </c>
      <c r="E386" s="208" t="s">
        <v>1</v>
      </c>
      <c r="F386" s="209" t="s">
        <v>2623</v>
      </c>
      <c r="G386" s="206"/>
      <c r="H386" s="208" t="s">
        <v>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193</v>
      </c>
      <c r="AU386" s="215" t="s">
        <v>82</v>
      </c>
      <c r="AV386" s="13" t="s">
        <v>82</v>
      </c>
      <c r="AW386" s="13" t="s">
        <v>31</v>
      </c>
      <c r="AX386" s="13" t="s">
        <v>75</v>
      </c>
      <c r="AY386" s="215" t="s">
        <v>184</v>
      </c>
    </row>
    <row r="387" spans="1:65" s="13" customFormat="1" ht="11.25">
      <c r="B387" s="205"/>
      <c r="C387" s="206"/>
      <c r="D387" s="207" t="s">
        <v>193</v>
      </c>
      <c r="E387" s="208" t="s">
        <v>1</v>
      </c>
      <c r="F387" s="209" t="s">
        <v>2624</v>
      </c>
      <c r="G387" s="206"/>
      <c r="H387" s="208" t="s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193</v>
      </c>
      <c r="AU387" s="215" t="s">
        <v>82</v>
      </c>
      <c r="AV387" s="13" t="s">
        <v>82</v>
      </c>
      <c r="AW387" s="13" t="s">
        <v>31</v>
      </c>
      <c r="AX387" s="13" t="s">
        <v>75</v>
      </c>
      <c r="AY387" s="215" t="s">
        <v>184</v>
      </c>
    </row>
    <row r="388" spans="1:65" s="13" customFormat="1" ht="33.75">
      <c r="B388" s="205"/>
      <c r="C388" s="206"/>
      <c r="D388" s="207" t="s">
        <v>193</v>
      </c>
      <c r="E388" s="208" t="s">
        <v>1</v>
      </c>
      <c r="F388" s="209" t="s">
        <v>2625</v>
      </c>
      <c r="G388" s="206"/>
      <c r="H388" s="208" t="s">
        <v>1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193</v>
      </c>
      <c r="AU388" s="215" t="s">
        <v>82</v>
      </c>
      <c r="AV388" s="13" t="s">
        <v>82</v>
      </c>
      <c r="AW388" s="13" t="s">
        <v>31</v>
      </c>
      <c r="AX388" s="13" t="s">
        <v>75</v>
      </c>
      <c r="AY388" s="215" t="s">
        <v>184</v>
      </c>
    </row>
    <row r="389" spans="1:65" s="13" customFormat="1" ht="22.5">
      <c r="B389" s="205"/>
      <c r="C389" s="206"/>
      <c r="D389" s="207" t="s">
        <v>193</v>
      </c>
      <c r="E389" s="208" t="s">
        <v>1</v>
      </c>
      <c r="F389" s="209" t="s">
        <v>2626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193</v>
      </c>
      <c r="AU389" s="215" t="s">
        <v>82</v>
      </c>
      <c r="AV389" s="13" t="s">
        <v>82</v>
      </c>
      <c r="AW389" s="13" t="s">
        <v>31</v>
      </c>
      <c r="AX389" s="13" t="s">
        <v>75</v>
      </c>
      <c r="AY389" s="215" t="s">
        <v>184</v>
      </c>
    </row>
    <row r="390" spans="1:65" s="13" customFormat="1" ht="11.25">
      <c r="B390" s="205"/>
      <c r="C390" s="206"/>
      <c r="D390" s="207" t="s">
        <v>193</v>
      </c>
      <c r="E390" s="208" t="s">
        <v>1</v>
      </c>
      <c r="F390" s="209" t="s">
        <v>2627</v>
      </c>
      <c r="G390" s="206"/>
      <c r="H390" s="208" t="s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193</v>
      </c>
      <c r="AU390" s="215" t="s">
        <v>82</v>
      </c>
      <c r="AV390" s="13" t="s">
        <v>82</v>
      </c>
      <c r="AW390" s="13" t="s">
        <v>31</v>
      </c>
      <c r="AX390" s="13" t="s">
        <v>75</v>
      </c>
      <c r="AY390" s="215" t="s">
        <v>184</v>
      </c>
    </row>
    <row r="391" spans="1:65" s="13" customFormat="1" ht="11.25">
      <c r="B391" s="205"/>
      <c r="C391" s="206"/>
      <c r="D391" s="207" t="s">
        <v>193</v>
      </c>
      <c r="E391" s="208" t="s">
        <v>1</v>
      </c>
      <c r="F391" s="209" t="s">
        <v>2628</v>
      </c>
      <c r="G391" s="206"/>
      <c r="H391" s="208" t="s">
        <v>1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193</v>
      </c>
      <c r="AU391" s="215" t="s">
        <v>82</v>
      </c>
      <c r="AV391" s="13" t="s">
        <v>82</v>
      </c>
      <c r="AW391" s="13" t="s">
        <v>31</v>
      </c>
      <c r="AX391" s="13" t="s">
        <v>75</v>
      </c>
      <c r="AY391" s="215" t="s">
        <v>184</v>
      </c>
    </row>
    <row r="392" spans="1:65" s="13" customFormat="1" ht="11.25">
      <c r="B392" s="205"/>
      <c r="C392" s="206"/>
      <c r="D392" s="207" t="s">
        <v>193</v>
      </c>
      <c r="E392" s="208" t="s">
        <v>1</v>
      </c>
      <c r="F392" s="209" t="s">
        <v>2717</v>
      </c>
      <c r="G392" s="206"/>
      <c r="H392" s="208" t="s">
        <v>1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193</v>
      </c>
      <c r="AU392" s="215" t="s">
        <v>82</v>
      </c>
      <c r="AV392" s="13" t="s">
        <v>82</v>
      </c>
      <c r="AW392" s="13" t="s">
        <v>31</v>
      </c>
      <c r="AX392" s="13" t="s">
        <v>75</v>
      </c>
      <c r="AY392" s="215" t="s">
        <v>184</v>
      </c>
    </row>
    <row r="393" spans="1:65" s="14" customFormat="1" ht="11.25">
      <c r="B393" s="216"/>
      <c r="C393" s="217"/>
      <c r="D393" s="207" t="s">
        <v>193</v>
      </c>
      <c r="E393" s="218" t="s">
        <v>1</v>
      </c>
      <c r="F393" s="219" t="s">
        <v>82</v>
      </c>
      <c r="G393" s="217"/>
      <c r="H393" s="220">
        <v>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193</v>
      </c>
      <c r="AU393" s="226" t="s">
        <v>82</v>
      </c>
      <c r="AV393" s="14" t="s">
        <v>84</v>
      </c>
      <c r="AW393" s="14" t="s">
        <v>31</v>
      </c>
      <c r="AX393" s="14" t="s">
        <v>75</v>
      </c>
      <c r="AY393" s="226" t="s">
        <v>184</v>
      </c>
    </row>
    <row r="394" spans="1:65" s="15" customFormat="1" ht="11.25">
      <c r="B394" s="241"/>
      <c r="C394" s="242"/>
      <c r="D394" s="207" t="s">
        <v>193</v>
      </c>
      <c r="E394" s="243" t="s">
        <v>1</v>
      </c>
      <c r="F394" s="244" t="s">
        <v>2077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193</v>
      </c>
      <c r="AU394" s="251" t="s">
        <v>82</v>
      </c>
      <c r="AV394" s="15" t="s">
        <v>191</v>
      </c>
      <c r="AW394" s="15" t="s">
        <v>31</v>
      </c>
      <c r="AX394" s="15" t="s">
        <v>82</v>
      </c>
      <c r="AY394" s="251" t="s">
        <v>184</v>
      </c>
    </row>
    <row r="395" spans="1:65" s="2" customFormat="1" ht="44.25" customHeight="1">
      <c r="A395" s="34"/>
      <c r="B395" s="35"/>
      <c r="C395" s="192" t="s">
        <v>819</v>
      </c>
      <c r="D395" s="192" t="s">
        <v>187</v>
      </c>
      <c r="E395" s="193" t="s">
        <v>2718</v>
      </c>
      <c r="F395" s="194" t="s">
        <v>2719</v>
      </c>
      <c r="G395" s="195" t="s">
        <v>239</v>
      </c>
      <c r="H395" s="196">
        <v>1</v>
      </c>
      <c r="I395" s="197"/>
      <c r="J395" s="198">
        <f>ROUND(I395*H395,2)</f>
        <v>0</v>
      </c>
      <c r="K395" s="194" t="s">
        <v>649</v>
      </c>
      <c r="L395" s="39"/>
      <c r="M395" s="199" t="s">
        <v>1</v>
      </c>
      <c r="N395" s="200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191</v>
      </c>
      <c r="AT395" s="203" t="s">
        <v>187</v>
      </c>
      <c r="AU395" s="203" t="s">
        <v>82</v>
      </c>
      <c r="AY395" s="17" t="s">
        <v>184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191</v>
      </c>
      <c r="BM395" s="203" t="s">
        <v>1212</v>
      </c>
    </row>
    <row r="396" spans="1:65" s="13" customFormat="1" ht="22.5">
      <c r="B396" s="205"/>
      <c r="C396" s="206"/>
      <c r="D396" s="207" t="s">
        <v>193</v>
      </c>
      <c r="E396" s="208" t="s">
        <v>1</v>
      </c>
      <c r="F396" s="209" t="s">
        <v>2619</v>
      </c>
      <c r="G396" s="206"/>
      <c r="H396" s="208" t="s">
        <v>1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193</v>
      </c>
      <c r="AU396" s="215" t="s">
        <v>82</v>
      </c>
      <c r="AV396" s="13" t="s">
        <v>82</v>
      </c>
      <c r="AW396" s="13" t="s">
        <v>31</v>
      </c>
      <c r="AX396" s="13" t="s">
        <v>75</v>
      </c>
      <c r="AY396" s="215" t="s">
        <v>184</v>
      </c>
    </row>
    <row r="397" spans="1:65" s="13" customFormat="1" ht="11.25">
      <c r="B397" s="205"/>
      <c r="C397" s="206"/>
      <c r="D397" s="207" t="s">
        <v>193</v>
      </c>
      <c r="E397" s="208" t="s">
        <v>1</v>
      </c>
      <c r="F397" s="209" t="s">
        <v>2620</v>
      </c>
      <c r="G397" s="206"/>
      <c r="H397" s="208" t="s">
        <v>1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193</v>
      </c>
      <c r="AU397" s="215" t="s">
        <v>82</v>
      </c>
      <c r="AV397" s="13" t="s">
        <v>82</v>
      </c>
      <c r="AW397" s="13" t="s">
        <v>31</v>
      </c>
      <c r="AX397" s="13" t="s">
        <v>75</v>
      </c>
      <c r="AY397" s="215" t="s">
        <v>184</v>
      </c>
    </row>
    <row r="398" spans="1:65" s="13" customFormat="1" ht="22.5">
      <c r="B398" s="205"/>
      <c r="C398" s="206"/>
      <c r="D398" s="207" t="s">
        <v>193</v>
      </c>
      <c r="E398" s="208" t="s">
        <v>1</v>
      </c>
      <c r="F398" s="209" t="s">
        <v>2621</v>
      </c>
      <c r="G398" s="206"/>
      <c r="H398" s="208" t="s">
        <v>1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193</v>
      </c>
      <c r="AU398" s="215" t="s">
        <v>82</v>
      </c>
      <c r="AV398" s="13" t="s">
        <v>82</v>
      </c>
      <c r="AW398" s="13" t="s">
        <v>31</v>
      </c>
      <c r="AX398" s="13" t="s">
        <v>75</v>
      </c>
      <c r="AY398" s="215" t="s">
        <v>184</v>
      </c>
    </row>
    <row r="399" spans="1:65" s="13" customFormat="1" ht="11.25">
      <c r="B399" s="205"/>
      <c r="C399" s="206"/>
      <c r="D399" s="207" t="s">
        <v>193</v>
      </c>
      <c r="E399" s="208" t="s">
        <v>1</v>
      </c>
      <c r="F399" s="209" t="s">
        <v>2622</v>
      </c>
      <c r="G399" s="206"/>
      <c r="H399" s="208" t="s">
        <v>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193</v>
      </c>
      <c r="AU399" s="215" t="s">
        <v>82</v>
      </c>
      <c r="AV399" s="13" t="s">
        <v>82</v>
      </c>
      <c r="AW399" s="13" t="s">
        <v>31</v>
      </c>
      <c r="AX399" s="13" t="s">
        <v>75</v>
      </c>
      <c r="AY399" s="215" t="s">
        <v>184</v>
      </c>
    </row>
    <row r="400" spans="1:65" s="13" customFormat="1" ht="22.5">
      <c r="B400" s="205"/>
      <c r="C400" s="206"/>
      <c r="D400" s="207" t="s">
        <v>193</v>
      </c>
      <c r="E400" s="208" t="s">
        <v>1</v>
      </c>
      <c r="F400" s="209" t="s">
        <v>2623</v>
      </c>
      <c r="G400" s="206"/>
      <c r="H400" s="208" t="s">
        <v>1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193</v>
      </c>
      <c r="AU400" s="215" t="s">
        <v>82</v>
      </c>
      <c r="AV400" s="13" t="s">
        <v>82</v>
      </c>
      <c r="AW400" s="13" t="s">
        <v>31</v>
      </c>
      <c r="AX400" s="13" t="s">
        <v>75</v>
      </c>
      <c r="AY400" s="215" t="s">
        <v>184</v>
      </c>
    </row>
    <row r="401" spans="1:65" s="13" customFormat="1" ht="11.25">
      <c r="B401" s="205"/>
      <c r="C401" s="206"/>
      <c r="D401" s="207" t="s">
        <v>193</v>
      </c>
      <c r="E401" s="208" t="s">
        <v>1</v>
      </c>
      <c r="F401" s="209" t="s">
        <v>2624</v>
      </c>
      <c r="G401" s="206"/>
      <c r="H401" s="208" t="s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193</v>
      </c>
      <c r="AU401" s="215" t="s">
        <v>82</v>
      </c>
      <c r="AV401" s="13" t="s">
        <v>82</v>
      </c>
      <c r="AW401" s="13" t="s">
        <v>31</v>
      </c>
      <c r="AX401" s="13" t="s">
        <v>75</v>
      </c>
      <c r="AY401" s="215" t="s">
        <v>184</v>
      </c>
    </row>
    <row r="402" spans="1:65" s="13" customFormat="1" ht="33.75">
      <c r="B402" s="205"/>
      <c r="C402" s="206"/>
      <c r="D402" s="207" t="s">
        <v>193</v>
      </c>
      <c r="E402" s="208" t="s">
        <v>1</v>
      </c>
      <c r="F402" s="209" t="s">
        <v>2625</v>
      </c>
      <c r="G402" s="206"/>
      <c r="H402" s="208" t="s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193</v>
      </c>
      <c r="AU402" s="215" t="s">
        <v>82</v>
      </c>
      <c r="AV402" s="13" t="s">
        <v>82</v>
      </c>
      <c r="AW402" s="13" t="s">
        <v>31</v>
      </c>
      <c r="AX402" s="13" t="s">
        <v>75</v>
      </c>
      <c r="AY402" s="215" t="s">
        <v>184</v>
      </c>
    </row>
    <row r="403" spans="1:65" s="13" customFormat="1" ht="22.5">
      <c r="B403" s="205"/>
      <c r="C403" s="206"/>
      <c r="D403" s="207" t="s">
        <v>193</v>
      </c>
      <c r="E403" s="208" t="s">
        <v>1</v>
      </c>
      <c r="F403" s="209" t="s">
        <v>2626</v>
      </c>
      <c r="G403" s="206"/>
      <c r="H403" s="208" t="s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193</v>
      </c>
      <c r="AU403" s="215" t="s">
        <v>82</v>
      </c>
      <c r="AV403" s="13" t="s">
        <v>82</v>
      </c>
      <c r="AW403" s="13" t="s">
        <v>31</v>
      </c>
      <c r="AX403" s="13" t="s">
        <v>75</v>
      </c>
      <c r="AY403" s="215" t="s">
        <v>184</v>
      </c>
    </row>
    <row r="404" spans="1:65" s="13" customFormat="1" ht="11.25">
      <c r="B404" s="205"/>
      <c r="C404" s="206"/>
      <c r="D404" s="207" t="s">
        <v>193</v>
      </c>
      <c r="E404" s="208" t="s">
        <v>1</v>
      </c>
      <c r="F404" s="209" t="s">
        <v>2627</v>
      </c>
      <c r="G404" s="206"/>
      <c r="H404" s="208" t="s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193</v>
      </c>
      <c r="AU404" s="215" t="s">
        <v>82</v>
      </c>
      <c r="AV404" s="13" t="s">
        <v>82</v>
      </c>
      <c r="AW404" s="13" t="s">
        <v>31</v>
      </c>
      <c r="AX404" s="13" t="s">
        <v>75</v>
      </c>
      <c r="AY404" s="215" t="s">
        <v>184</v>
      </c>
    </row>
    <row r="405" spans="1:65" s="13" customFormat="1" ht="11.25">
      <c r="B405" s="205"/>
      <c r="C405" s="206"/>
      <c r="D405" s="207" t="s">
        <v>193</v>
      </c>
      <c r="E405" s="208" t="s">
        <v>1</v>
      </c>
      <c r="F405" s="209" t="s">
        <v>2628</v>
      </c>
      <c r="G405" s="206"/>
      <c r="H405" s="208" t="s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193</v>
      </c>
      <c r="AU405" s="215" t="s">
        <v>82</v>
      </c>
      <c r="AV405" s="13" t="s">
        <v>82</v>
      </c>
      <c r="AW405" s="13" t="s">
        <v>31</v>
      </c>
      <c r="AX405" s="13" t="s">
        <v>75</v>
      </c>
      <c r="AY405" s="215" t="s">
        <v>184</v>
      </c>
    </row>
    <row r="406" spans="1:65" s="13" customFormat="1" ht="11.25">
      <c r="B406" s="205"/>
      <c r="C406" s="206"/>
      <c r="D406" s="207" t="s">
        <v>193</v>
      </c>
      <c r="E406" s="208" t="s">
        <v>1</v>
      </c>
      <c r="F406" s="209" t="s">
        <v>2720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193</v>
      </c>
      <c r="AU406" s="215" t="s">
        <v>82</v>
      </c>
      <c r="AV406" s="13" t="s">
        <v>82</v>
      </c>
      <c r="AW406" s="13" t="s">
        <v>31</v>
      </c>
      <c r="AX406" s="13" t="s">
        <v>75</v>
      </c>
      <c r="AY406" s="215" t="s">
        <v>184</v>
      </c>
    </row>
    <row r="407" spans="1:65" s="14" customFormat="1" ht="11.25">
      <c r="B407" s="216"/>
      <c r="C407" s="217"/>
      <c r="D407" s="207" t="s">
        <v>193</v>
      </c>
      <c r="E407" s="218" t="s">
        <v>1</v>
      </c>
      <c r="F407" s="219" t="s">
        <v>82</v>
      </c>
      <c r="G407" s="217"/>
      <c r="H407" s="220">
        <v>1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193</v>
      </c>
      <c r="AU407" s="226" t="s">
        <v>82</v>
      </c>
      <c r="AV407" s="14" t="s">
        <v>84</v>
      </c>
      <c r="AW407" s="14" t="s">
        <v>31</v>
      </c>
      <c r="AX407" s="14" t="s">
        <v>75</v>
      </c>
      <c r="AY407" s="226" t="s">
        <v>184</v>
      </c>
    </row>
    <row r="408" spans="1:65" s="15" customFormat="1" ht="11.25">
      <c r="B408" s="241"/>
      <c r="C408" s="242"/>
      <c r="D408" s="207" t="s">
        <v>193</v>
      </c>
      <c r="E408" s="243" t="s">
        <v>1</v>
      </c>
      <c r="F408" s="244" t="s">
        <v>2077</v>
      </c>
      <c r="G408" s="242"/>
      <c r="H408" s="245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193</v>
      </c>
      <c r="AU408" s="251" t="s">
        <v>82</v>
      </c>
      <c r="AV408" s="15" t="s">
        <v>191</v>
      </c>
      <c r="AW408" s="15" t="s">
        <v>31</v>
      </c>
      <c r="AX408" s="15" t="s">
        <v>82</v>
      </c>
      <c r="AY408" s="251" t="s">
        <v>184</v>
      </c>
    </row>
    <row r="409" spans="1:65" s="2" customFormat="1" ht="44.25" customHeight="1">
      <c r="A409" s="34"/>
      <c r="B409" s="35"/>
      <c r="C409" s="192" t="s">
        <v>824</v>
      </c>
      <c r="D409" s="192" t="s">
        <v>187</v>
      </c>
      <c r="E409" s="193" t="s">
        <v>2721</v>
      </c>
      <c r="F409" s="194" t="s">
        <v>2722</v>
      </c>
      <c r="G409" s="195" t="s">
        <v>239</v>
      </c>
      <c r="H409" s="196">
        <v>1</v>
      </c>
      <c r="I409" s="197"/>
      <c r="J409" s="198">
        <f>ROUND(I409*H409,2)</f>
        <v>0</v>
      </c>
      <c r="K409" s="194" t="s">
        <v>649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191</v>
      </c>
      <c r="AT409" s="203" t="s">
        <v>187</v>
      </c>
      <c r="AU409" s="203" t="s">
        <v>82</v>
      </c>
      <c r="AY409" s="17" t="s">
        <v>184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191</v>
      </c>
      <c r="BM409" s="203" t="s">
        <v>1239</v>
      </c>
    </row>
    <row r="410" spans="1:65" s="13" customFormat="1" ht="22.5">
      <c r="B410" s="205"/>
      <c r="C410" s="206"/>
      <c r="D410" s="207" t="s">
        <v>193</v>
      </c>
      <c r="E410" s="208" t="s">
        <v>1</v>
      </c>
      <c r="F410" s="209" t="s">
        <v>2619</v>
      </c>
      <c r="G410" s="206"/>
      <c r="H410" s="208" t="s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193</v>
      </c>
      <c r="AU410" s="215" t="s">
        <v>82</v>
      </c>
      <c r="AV410" s="13" t="s">
        <v>82</v>
      </c>
      <c r="AW410" s="13" t="s">
        <v>31</v>
      </c>
      <c r="AX410" s="13" t="s">
        <v>75</v>
      </c>
      <c r="AY410" s="215" t="s">
        <v>184</v>
      </c>
    </row>
    <row r="411" spans="1:65" s="13" customFormat="1" ht="11.25">
      <c r="B411" s="205"/>
      <c r="C411" s="206"/>
      <c r="D411" s="207" t="s">
        <v>193</v>
      </c>
      <c r="E411" s="208" t="s">
        <v>1</v>
      </c>
      <c r="F411" s="209" t="s">
        <v>2620</v>
      </c>
      <c r="G411" s="206"/>
      <c r="H411" s="208" t="s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193</v>
      </c>
      <c r="AU411" s="215" t="s">
        <v>82</v>
      </c>
      <c r="AV411" s="13" t="s">
        <v>82</v>
      </c>
      <c r="AW411" s="13" t="s">
        <v>31</v>
      </c>
      <c r="AX411" s="13" t="s">
        <v>75</v>
      </c>
      <c r="AY411" s="215" t="s">
        <v>184</v>
      </c>
    </row>
    <row r="412" spans="1:65" s="13" customFormat="1" ht="22.5">
      <c r="B412" s="205"/>
      <c r="C412" s="206"/>
      <c r="D412" s="207" t="s">
        <v>193</v>
      </c>
      <c r="E412" s="208" t="s">
        <v>1</v>
      </c>
      <c r="F412" s="209" t="s">
        <v>2621</v>
      </c>
      <c r="G412" s="206"/>
      <c r="H412" s="208" t="s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193</v>
      </c>
      <c r="AU412" s="215" t="s">
        <v>82</v>
      </c>
      <c r="AV412" s="13" t="s">
        <v>82</v>
      </c>
      <c r="AW412" s="13" t="s">
        <v>31</v>
      </c>
      <c r="AX412" s="13" t="s">
        <v>75</v>
      </c>
      <c r="AY412" s="215" t="s">
        <v>184</v>
      </c>
    </row>
    <row r="413" spans="1:65" s="13" customFormat="1" ht="11.25">
      <c r="B413" s="205"/>
      <c r="C413" s="206"/>
      <c r="D413" s="207" t="s">
        <v>193</v>
      </c>
      <c r="E413" s="208" t="s">
        <v>1</v>
      </c>
      <c r="F413" s="209" t="s">
        <v>2622</v>
      </c>
      <c r="G413" s="206"/>
      <c r="H413" s="208" t="s">
        <v>1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193</v>
      </c>
      <c r="AU413" s="215" t="s">
        <v>82</v>
      </c>
      <c r="AV413" s="13" t="s">
        <v>82</v>
      </c>
      <c r="AW413" s="13" t="s">
        <v>31</v>
      </c>
      <c r="AX413" s="13" t="s">
        <v>75</v>
      </c>
      <c r="AY413" s="215" t="s">
        <v>184</v>
      </c>
    </row>
    <row r="414" spans="1:65" s="13" customFormat="1" ht="22.5">
      <c r="B414" s="205"/>
      <c r="C414" s="206"/>
      <c r="D414" s="207" t="s">
        <v>193</v>
      </c>
      <c r="E414" s="208" t="s">
        <v>1</v>
      </c>
      <c r="F414" s="209" t="s">
        <v>2623</v>
      </c>
      <c r="G414" s="206"/>
      <c r="H414" s="208" t="s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193</v>
      </c>
      <c r="AU414" s="215" t="s">
        <v>82</v>
      </c>
      <c r="AV414" s="13" t="s">
        <v>82</v>
      </c>
      <c r="AW414" s="13" t="s">
        <v>31</v>
      </c>
      <c r="AX414" s="13" t="s">
        <v>75</v>
      </c>
      <c r="AY414" s="215" t="s">
        <v>184</v>
      </c>
    </row>
    <row r="415" spans="1:65" s="13" customFormat="1" ht="11.25">
      <c r="B415" s="205"/>
      <c r="C415" s="206"/>
      <c r="D415" s="207" t="s">
        <v>193</v>
      </c>
      <c r="E415" s="208" t="s">
        <v>1</v>
      </c>
      <c r="F415" s="209" t="s">
        <v>2624</v>
      </c>
      <c r="G415" s="206"/>
      <c r="H415" s="208" t="s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193</v>
      </c>
      <c r="AU415" s="215" t="s">
        <v>82</v>
      </c>
      <c r="AV415" s="13" t="s">
        <v>82</v>
      </c>
      <c r="AW415" s="13" t="s">
        <v>31</v>
      </c>
      <c r="AX415" s="13" t="s">
        <v>75</v>
      </c>
      <c r="AY415" s="215" t="s">
        <v>184</v>
      </c>
    </row>
    <row r="416" spans="1:65" s="13" customFormat="1" ht="33.75">
      <c r="B416" s="205"/>
      <c r="C416" s="206"/>
      <c r="D416" s="207" t="s">
        <v>193</v>
      </c>
      <c r="E416" s="208" t="s">
        <v>1</v>
      </c>
      <c r="F416" s="209" t="s">
        <v>2625</v>
      </c>
      <c r="G416" s="206"/>
      <c r="H416" s="208" t="s">
        <v>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193</v>
      </c>
      <c r="AU416" s="215" t="s">
        <v>82</v>
      </c>
      <c r="AV416" s="13" t="s">
        <v>82</v>
      </c>
      <c r="AW416" s="13" t="s">
        <v>31</v>
      </c>
      <c r="AX416" s="13" t="s">
        <v>75</v>
      </c>
      <c r="AY416" s="215" t="s">
        <v>184</v>
      </c>
    </row>
    <row r="417" spans="1:65" s="13" customFormat="1" ht="22.5">
      <c r="B417" s="205"/>
      <c r="C417" s="206"/>
      <c r="D417" s="207" t="s">
        <v>193</v>
      </c>
      <c r="E417" s="208" t="s">
        <v>1</v>
      </c>
      <c r="F417" s="209" t="s">
        <v>2626</v>
      </c>
      <c r="G417" s="206"/>
      <c r="H417" s="208" t="s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193</v>
      </c>
      <c r="AU417" s="215" t="s">
        <v>82</v>
      </c>
      <c r="AV417" s="13" t="s">
        <v>82</v>
      </c>
      <c r="AW417" s="13" t="s">
        <v>31</v>
      </c>
      <c r="AX417" s="13" t="s">
        <v>75</v>
      </c>
      <c r="AY417" s="215" t="s">
        <v>184</v>
      </c>
    </row>
    <row r="418" spans="1:65" s="13" customFormat="1" ht="11.25">
      <c r="B418" s="205"/>
      <c r="C418" s="206"/>
      <c r="D418" s="207" t="s">
        <v>193</v>
      </c>
      <c r="E418" s="208" t="s">
        <v>1</v>
      </c>
      <c r="F418" s="209" t="s">
        <v>2627</v>
      </c>
      <c r="G418" s="206"/>
      <c r="H418" s="208" t="s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193</v>
      </c>
      <c r="AU418" s="215" t="s">
        <v>82</v>
      </c>
      <c r="AV418" s="13" t="s">
        <v>82</v>
      </c>
      <c r="AW418" s="13" t="s">
        <v>31</v>
      </c>
      <c r="AX418" s="13" t="s">
        <v>75</v>
      </c>
      <c r="AY418" s="215" t="s">
        <v>184</v>
      </c>
    </row>
    <row r="419" spans="1:65" s="13" customFormat="1" ht="11.25">
      <c r="B419" s="205"/>
      <c r="C419" s="206"/>
      <c r="D419" s="207" t="s">
        <v>193</v>
      </c>
      <c r="E419" s="208" t="s">
        <v>1</v>
      </c>
      <c r="F419" s="209" t="s">
        <v>2628</v>
      </c>
      <c r="G419" s="206"/>
      <c r="H419" s="208" t="s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193</v>
      </c>
      <c r="AU419" s="215" t="s">
        <v>82</v>
      </c>
      <c r="AV419" s="13" t="s">
        <v>82</v>
      </c>
      <c r="AW419" s="13" t="s">
        <v>31</v>
      </c>
      <c r="AX419" s="13" t="s">
        <v>75</v>
      </c>
      <c r="AY419" s="215" t="s">
        <v>184</v>
      </c>
    </row>
    <row r="420" spans="1:65" s="13" customFormat="1" ht="11.25">
      <c r="B420" s="205"/>
      <c r="C420" s="206"/>
      <c r="D420" s="207" t="s">
        <v>193</v>
      </c>
      <c r="E420" s="208" t="s">
        <v>1</v>
      </c>
      <c r="F420" s="209" t="s">
        <v>2723</v>
      </c>
      <c r="G420" s="206"/>
      <c r="H420" s="208" t="s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193</v>
      </c>
      <c r="AU420" s="215" t="s">
        <v>82</v>
      </c>
      <c r="AV420" s="13" t="s">
        <v>82</v>
      </c>
      <c r="AW420" s="13" t="s">
        <v>31</v>
      </c>
      <c r="AX420" s="13" t="s">
        <v>75</v>
      </c>
      <c r="AY420" s="215" t="s">
        <v>184</v>
      </c>
    </row>
    <row r="421" spans="1:65" s="14" customFormat="1" ht="11.25">
      <c r="B421" s="216"/>
      <c r="C421" s="217"/>
      <c r="D421" s="207" t="s">
        <v>193</v>
      </c>
      <c r="E421" s="218" t="s">
        <v>1</v>
      </c>
      <c r="F421" s="219" t="s">
        <v>82</v>
      </c>
      <c r="G421" s="217"/>
      <c r="H421" s="220">
        <v>1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193</v>
      </c>
      <c r="AU421" s="226" t="s">
        <v>82</v>
      </c>
      <c r="AV421" s="14" t="s">
        <v>84</v>
      </c>
      <c r="AW421" s="14" t="s">
        <v>31</v>
      </c>
      <c r="AX421" s="14" t="s">
        <v>75</v>
      </c>
      <c r="AY421" s="226" t="s">
        <v>184</v>
      </c>
    </row>
    <row r="422" spans="1:65" s="15" customFormat="1" ht="11.25">
      <c r="B422" s="241"/>
      <c r="C422" s="242"/>
      <c r="D422" s="207" t="s">
        <v>193</v>
      </c>
      <c r="E422" s="243" t="s">
        <v>1</v>
      </c>
      <c r="F422" s="244" t="s">
        <v>2077</v>
      </c>
      <c r="G422" s="242"/>
      <c r="H422" s="245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AT422" s="251" t="s">
        <v>193</v>
      </c>
      <c r="AU422" s="251" t="s">
        <v>82</v>
      </c>
      <c r="AV422" s="15" t="s">
        <v>191</v>
      </c>
      <c r="AW422" s="15" t="s">
        <v>31</v>
      </c>
      <c r="AX422" s="15" t="s">
        <v>82</v>
      </c>
      <c r="AY422" s="251" t="s">
        <v>184</v>
      </c>
    </row>
    <row r="423" spans="1:65" s="2" customFormat="1" ht="44.25" customHeight="1">
      <c r="A423" s="34"/>
      <c r="B423" s="35"/>
      <c r="C423" s="192" t="s">
        <v>828</v>
      </c>
      <c r="D423" s="192" t="s">
        <v>187</v>
      </c>
      <c r="E423" s="193" t="s">
        <v>2721</v>
      </c>
      <c r="F423" s="194" t="s">
        <v>2722</v>
      </c>
      <c r="G423" s="195" t="s">
        <v>239</v>
      </c>
      <c r="H423" s="196">
        <v>1</v>
      </c>
      <c r="I423" s="197"/>
      <c r="J423" s="198">
        <f>ROUND(I423*H423,2)</f>
        <v>0</v>
      </c>
      <c r="K423" s="194" t="s">
        <v>649</v>
      </c>
      <c r="L423" s="39"/>
      <c r="M423" s="199" t="s">
        <v>1</v>
      </c>
      <c r="N423" s="200" t="s">
        <v>40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191</v>
      </c>
      <c r="AT423" s="203" t="s">
        <v>187</v>
      </c>
      <c r="AU423" s="203" t="s">
        <v>82</v>
      </c>
      <c r="AY423" s="17" t="s">
        <v>184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82</v>
      </c>
      <c r="BK423" s="204">
        <f>ROUND(I423*H423,2)</f>
        <v>0</v>
      </c>
      <c r="BL423" s="17" t="s">
        <v>191</v>
      </c>
      <c r="BM423" s="203" t="s">
        <v>1253</v>
      </c>
    </row>
    <row r="424" spans="1:65" s="13" customFormat="1" ht="22.5">
      <c r="B424" s="205"/>
      <c r="C424" s="206"/>
      <c r="D424" s="207" t="s">
        <v>193</v>
      </c>
      <c r="E424" s="208" t="s">
        <v>1</v>
      </c>
      <c r="F424" s="209" t="s">
        <v>2619</v>
      </c>
      <c r="G424" s="206"/>
      <c r="H424" s="208" t="s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193</v>
      </c>
      <c r="AU424" s="215" t="s">
        <v>82</v>
      </c>
      <c r="AV424" s="13" t="s">
        <v>82</v>
      </c>
      <c r="AW424" s="13" t="s">
        <v>31</v>
      </c>
      <c r="AX424" s="13" t="s">
        <v>75</v>
      </c>
      <c r="AY424" s="215" t="s">
        <v>184</v>
      </c>
    </row>
    <row r="425" spans="1:65" s="13" customFormat="1" ht="11.25">
      <c r="B425" s="205"/>
      <c r="C425" s="206"/>
      <c r="D425" s="207" t="s">
        <v>193</v>
      </c>
      <c r="E425" s="208" t="s">
        <v>1</v>
      </c>
      <c r="F425" s="209" t="s">
        <v>2620</v>
      </c>
      <c r="G425" s="206"/>
      <c r="H425" s="208" t="s">
        <v>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193</v>
      </c>
      <c r="AU425" s="215" t="s">
        <v>82</v>
      </c>
      <c r="AV425" s="13" t="s">
        <v>82</v>
      </c>
      <c r="AW425" s="13" t="s">
        <v>31</v>
      </c>
      <c r="AX425" s="13" t="s">
        <v>75</v>
      </c>
      <c r="AY425" s="215" t="s">
        <v>184</v>
      </c>
    </row>
    <row r="426" spans="1:65" s="13" customFormat="1" ht="22.5">
      <c r="B426" s="205"/>
      <c r="C426" s="206"/>
      <c r="D426" s="207" t="s">
        <v>193</v>
      </c>
      <c r="E426" s="208" t="s">
        <v>1</v>
      </c>
      <c r="F426" s="209" t="s">
        <v>2621</v>
      </c>
      <c r="G426" s="206"/>
      <c r="H426" s="208" t="s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193</v>
      </c>
      <c r="AU426" s="215" t="s">
        <v>82</v>
      </c>
      <c r="AV426" s="13" t="s">
        <v>82</v>
      </c>
      <c r="AW426" s="13" t="s">
        <v>31</v>
      </c>
      <c r="AX426" s="13" t="s">
        <v>75</v>
      </c>
      <c r="AY426" s="215" t="s">
        <v>184</v>
      </c>
    </row>
    <row r="427" spans="1:65" s="13" customFormat="1" ht="11.25">
      <c r="B427" s="205"/>
      <c r="C427" s="206"/>
      <c r="D427" s="207" t="s">
        <v>193</v>
      </c>
      <c r="E427" s="208" t="s">
        <v>1</v>
      </c>
      <c r="F427" s="209" t="s">
        <v>2622</v>
      </c>
      <c r="G427" s="206"/>
      <c r="H427" s="208" t="s">
        <v>1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193</v>
      </c>
      <c r="AU427" s="215" t="s">
        <v>82</v>
      </c>
      <c r="AV427" s="13" t="s">
        <v>82</v>
      </c>
      <c r="AW427" s="13" t="s">
        <v>31</v>
      </c>
      <c r="AX427" s="13" t="s">
        <v>75</v>
      </c>
      <c r="AY427" s="215" t="s">
        <v>184</v>
      </c>
    </row>
    <row r="428" spans="1:65" s="13" customFormat="1" ht="22.5">
      <c r="B428" s="205"/>
      <c r="C428" s="206"/>
      <c r="D428" s="207" t="s">
        <v>193</v>
      </c>
      <c r="E428" s="208" t="s">
        <v>1</v>
      </c>
      <c r="F428" s="209" t="s">
        <v>2623</v>
      </c>
      <c r="G428" s="206"/>
      <c r="H428" s="208" t="s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193</v>
      </c>
      <c r="AU428" s="215" t="s">
        <v>82</v>
      </c>
      <c r="AV428" s="13" t="s">
        <v>82</v>
      </c>
      <c r="AW428" s="13" t="s">
        <v>31</v>
      </c>
      <c r="AX428" s="13" t="s">
        <v>75</v>
      </c>
      <c r="AY428" s="215" t="s">
        <v>184</v>
      </c>
    </row>
    <row r="429" spans="1:65" s="13" customFormat="1" ht="11.25">
      <c r="B429" s="205"/>
      <c r="C429" s="206"/>
      <c r="D429" s="207" t="s">
        <v>193</v>
      </c>
      <c r="E429" s="208" t="s">
        <v>1</v>
      </c>
      <c r="F429" s="209" t="s">
        <v>2624</v>
      </c>
      <c r="G429" s="206"/>
      <c r="H429" s="208" t="s">
        <v>1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193</v>
      </c>
      <c r="AU429" s="215" t="s">
        <v>82</v>
      </c>
      <c r="AV429" s="13" t="s">
        <v>82</v>
      </c>
      <c r="AW429" s="13" t="s">
        <v>31</v>
      </c>
      <c r="AX429" s="13" t="s">
        <v>75</v>
      </c>
      <c r="AY429" s="215" t="s">
        <v>184</v>
      </c>
    </row>
    <row r="430" spans="1:65" s="13" customFormat="1" ht="33.75">
      <c r="B430" s="205"/>
      <c r="C430" s="206"/>
      <c r="D430" s="207" t="s">
        <v>193</v>
      </c>
      <c r="E430" s="208" t="s">
        <v>1</v>
      </c>
      <c r="F430" s="209" t="s">
        <v>2625</v>
      </c>
      <c r="G430" s="206"/>
      <c r="H430" s="208" t="s">
        <v>1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193</v>
      </c>
      <c r="AU430" s="215" t="s">
        <v>82</v>
      </c>
      <c r="AV430" s="13" t="s">
        <v>82</v>
      </c>
      <c r="AW430" s="13" t="s">
        <v>31</v>
      </c>
      <c r="AX430" s="13" t="s">
        <v>75</v>
      </c>
      <c r="AY430" s="215" t="s">
        <v>184</v>
      </c>
    </row>
    <row r="431" spans="1:65" s="13" customFormat="1" ht="22.5">
      <c r="B431" s="205"/>
      <c r="C431" s="206"/>
      <c r="D431" s="207" t="s">
        <v>193</v>
      </c>
      <c r="E431" s="208" t="s">
        <v>1</v>
      </c>
      <c r="F431" s="209" t="s">
        <v>2626</v>
      </c>
      <c r="G431" s="206"/>
      <c r="H431" s="208" t="s">
        <v>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193</v>
      </c>
      <c r="AU431" s="215" t="s">
        <v>82</v>
      </c>
      <c r="AV431" s="13" t="s">
        <v>82</v>
      </c>
      <c r="AW431" s="13" t="s">
        <v>31</v>
      </c>
      <c r="AX431" s="13" t="s">
        <v>75</v>
      </c>
      <c r="AY431" s="215" t="s">
        <v>184</v>
      </c>
    </row>
    <row r="432" spans="1:65" s="13" customFormat="1" ht="11.25">
      <c r="B432" s="205"/>
      <c r="C432" s="206"/>
      <c r="D432" s="207" t="s">
        <v>193</v>
      </c>
      <c r="E432" s="208" t="s">
        <v>1</v>
      </c>
      <c r="F432" s="209" t="s">
        <v>2627</v>
      </c>
      <c r="G432" s="206"/>
      <c r="H432" s="208" t="s">
        <v>1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193</v>
      </c>
      <c r="AU432" s="215" t="s">
        <v>82</v>
      </c>
      <c r="AV432" s="13" t="s">
        <v>82</v>
      </c>
      <c r="AW432" s="13" t="s">
        <v>31</v>
      </c>
      <c r="AX432" s="13" t="s">
        <v>75</v>
      </c>
      <c r="AY432" s="215" t="s">
        <v>184</v>
      </c>
    </row>
    <row r="433" spans="1:65" s="13" customFormat="1" ht="11.25">
      <c r="B433" s="205"/>
      <c r="C433" s="206"/>
      <c r="D433" s="207" t="s">
        <v>193</v>
      </c>
      <c r="E433" s="208" t="s">
        <v>1</v>
      </c>
      <c r="F433" s="209" t="s">
        <v>2628</v>
      </c>
      <c r="G433" s="206"/>
      <c r="H433" s="208" t="s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193</v>
      </c>
      <c r="AU433" s="215" t="s">
        <v>82</v>
      </c>
      <c r="AV433" s="13" t="s">
        <v>82</v>
      </c>
      <c r="AW433" s="13" t="s">
        <v>31</v>
      </c>
      <c r="AX433" s="13" t="s">
        <v>75</v>
      </c>
      <c r="AY433" s="215" t="s">
        <v>184</v>
      </c>
    </row>
    <row r="434" spans="1:65" s="13" customFormat="1" ht="11.25">
      <c r="B434" s="205"/>
      <c r="C434" s="206"/>
      <c r="D434" s="207" t="s">
        <v>193</v>
      </c>
      <c r="E434" s="208" t="s">
        <v>1</v>
      </c>
      <c r="F434" s="209" t="s">
        <v>2724</v>
      </c>
      <c r="G434" s="206"/>
      <c r="H434" s="208" t="s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193</v>
      </c>
      <c r="AU434" s="215" t="s">
        <v>82</v>
      </c>
      <c r="AV434" s="13" t="s">
        <v>82</v>
      </c>
      <c r="AW434" s="13" t="s">
        <v>31</v>
      </c>
      <c r="AX434" s="13" t="s">
        <v>75</v>
      </c>
      <c r="AY434" s="215" t="s">
        <v>184</v>
      </c>
    </row>
    <row r="435" spans="1:65" s="14" customFormat="1" ht="11.25">
      <c r="B435" s="216"/>
      <c r="C435" s="217"/>
      <c r="D435" s="207" t="s">
        <v>193</v>
      </c>
      <c r="E435" s="218" t="s">
        <v>1</v>
      </c>
      <c r="F435" s="219" t="s">
        <v>82</v>
      </c>
      <c r="G435" s="217"/>
      <c r="H435" s="220">
        <v>1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193</v>
      </c>
      <c r="AU435" s="226" t="s">
        <v>82</v>
      </c>
      <c r="AV435" s="14" t="s">
        <v>84</v>
      </c>
      <c r="AW435" s="14" t="s">
        <v>31</v>
      </c>
      <c r="AX435" s="14" t="s">
        <v>75</v>
      </c>
      <c r="AY435" s="226" t="s">
        <v>184</v>
      </c>
    </row>
    <row r="436" spans="1:65" s="15" customFormat="1" ht="11.25">
      <c r="B436" s="241"/>
      <c r="C436" s="242"/>
      <c r="D436" s="207" t="s">
        <v>193</v>
      </c>
      <c r="E436" s="243" t="s">
        <v>1</v>
      </c>
      <c r="F436" s="244" t="s">
        <v>2077</v>
      </c>
      <c r="G436" s="242"/>
      <c r="H436" s="245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AT436" s="251" t="s">
        <v>193</v>
      </c>
      <c r="AU436" s="251" t="s">
        <v>82</v>
      </c>
      <c r="AV436" s="15" t="s">
        <v>191</v>
      </c>
      <c r="AW436" s="15" t="s">
        <v>31</v>
      </c>
      <c r="AX436" s="15" t="s">
        <v>82</v>
      </c>
      <c r="AY436" s="251" t="s">
        <v>184</v>
      </c>
    </row>
    <row r="437" spans="1:65" s="2" customFormat="1" ht="16.5" customHeight="1">
      <c r="A437" s="34"/>
      <c r="B437" s="35"/>
      <c r="C437" s="192" t="s">
        <v>832</v>
      </c>
      <c r="D437" s="192" t="s">
        <v>187</v>
      </c>
      <c r="E437" s="193" t="s">
        <v>2635</v>
      </c>
      <c r="F437" s="194" t="s">
        <v>2636</v>
      </c>
      <c r="G437" s="195" t="s">
        <v>327</v>
      </c>
      <c r="H437" s="196">
        <v>60</v>
      </c>
      <c r="I437" s="197"/>
      <c r="J437" s="198">
        <f>ROUND(I437*H437,2)</f>
        <v>0</v>
      </c>
      <c r="K437" s="194" t="s">
        <v>649</v>
      </c>
      <c r="L437" s="39"/>
      <c r="M437" s="199" t="s">
        <v>1</v>
      </c>
      <c r="N437" s="200" t="s">
        <v>40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191</v>
      </c>
      <c r="AT437" s="203" t="s">
        <v>187</v>
      </c>
      <c r="AU437" s="203" t="s">
        <v>82</v>
      </c>
      <c r="AY437" s="17" t="s">
        <v>184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191</v>
      </c>
      <c r="BM437" s="203" t="s">
        <v>1267</v>
      </c>
    </row>
    <row r="438" spans="1:65" s="13" customFormat="1" ht="22.5">
      <c r="B438" s="205"/>
      <c r="C438" s="206"/>
      <c r="D438" s="207" t="s">
        <v>193</v>
      </c>
      <c r="E438" s="208" t="s">
        <v>1</v>
      </c>
      <c r="F438" s="209" t="s">
        <v>2725</v>
      </c>
      <c r="G438" s="206"/>
      <c r="H438" s="208" t="s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193</v>
      </c>
      <c r="AU438" s="215" t="s">
        <v>82</v>
      </c>
      <c r="AV438" s="13" t="s">
        <v>82</v>
      </c>
      <c r="AW438" s="13" t="s">
        <v>31</v>
      </c>
      <c r="AX438" s="13" t="s">
        <v>75</v>
      </c>
      <c r="AY438" s="215" t="s">
        <v>184</v>
      </c>
    </row>
    <row r="439" spans="1:65" s="14" customFormat="1" ht="11.25">
      <c r="B439" s="216"/>
      <c r="C439" s="217"/>
      <c r="D439" s="207" t="s">
        <v>193</v>
      </c>
      <c r="E439" s="218" t="s">
        <v>1</v>
      </c>
      <c r="F439" s="219" t="s">
        <v>814</v>
      </c>
      <c r="G439" s="217"/>
      <c r="H439" s="220">
        <v>60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193</v>
      </c>
      <c r="AU439" s="226" t="s">
        <v>82</v>
      </c>
      <c r="AV439" s="14" t="s">
        <v>84</v>
      </c>
      <c r="AW439" s="14" t="s">
        <v>31</v>
      </c>
      <c r="AX439" s="14" t="s">
        <v>75</v>
      </c>
      <c r="AY439" s="226" t="s">
        <v>184</v>
      </c>
    </row>
    <row r="440" spans="1:65" s="15" customFormat="1" ht="11.25">
      <c r="B440" s="241"/>
      <c r="C440" s="242"/>
      <c r="D440" s="207" t="s">
        <v>193</v>
      </c>
      <c r="E440" s="243" t="s">
        <v>1</v>
      </c>
      <c r="F440" s="244" t="s">
        <v>2077</v>
      </c>
      <c r="G440" s="242"/>
      <c r="H440" s="245">
        <v>60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193</v>
      </c>
      <c r="AU440" s="251" t="s">
        <v>82</v>
      </c>
      <c r="AV440" s="15" t="s">
        <v>191</v>
      </c>
      <c r="AW440" s="15" t="s">
        <v>31</v>
      </c>
      <c r="AX440" s="15" t="s">
        <v>82</v>
      </c>
      <c r="AY440" s="251" t="s">
        <v>184</v>
      </c>
    </row>
    <row r="441" spans="1:65" s="2" customFormat="1" ht="16.5" customHeight="1">
      <c r="A441" s="34"/>
      <c r="B441" s="35"/>
      <c r="C441" s="192" t="s">
        <v>836</v>
      </c>
      <c r="D441" s="192" t="s">
        <v>187</v>
      </c>
      <c r="E441" s="193" t="s">
        <v>2638</v>
      </c>
      <c r="F441" s="194" t="s">
        <v>2639</v>
      </c>
      <c r="G441" s="195" t="s">
        <v>327</v>
      </c>
      <c r="H441" s="196">
        <v>42</v>
      </c>
      <c r="I441" s="197"/>
      <c r="J441" s="198">
        <f>ROUND(I441*H441,2)</f>
        <v>0</v>
      </c>
      <c r="K441" s="194" t="s">
        <v>649</v>
      </c>
      <c r="L441" s="39"/>
      <c r="M441" s="199" t="s">
        <v>1</v>
      </c>
      <c r="N441" s="200" t="s">
        <v>40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191</v>
      </c>
      <c r="AT441" s="203" t="s">
        <v>187</v>
      </c>
      <c r="AU441" s="203" t="s">
        <v>82</v>
      </c>
      <c r="AY441" s="17" t="s">
        <v>184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82</v>
      </c>
      <c r="BK441" s="204">
        <f>ROUND(I441*H441,2)</f>
        <v>0</v>
      </c>
      <c r="BL441" s="17" t="s">
        <v>191</v>
      </c>
      <c r="BM441" s="203" t="s">
        <v>1279</v>
      </c>
    </row>
    <row r="442" spans="1:65" s="13" customFormat="1" ht="22.5">
      <c r="B442" s="205"/>
      <c r="C442" s="206"/>
      <c r="D442" s="207" t="s">
        <v>193</v>
      </c>
      <c r="E442" s="208" t="s">
        <v>1</v>
      </c>
      <c r="F442" s="209" t="s">
        <v>2726</v>
      </c>
      <c r="G442" s="206"/>
      <c r="H442" s="208" t="s">
        <v>1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193</v>
      </c>
      <c r="AU442" s="215" t="s">
        <v>82</v>
      </c>
      <c r="AV442" s="13" t="s">
        <v>82</v>
      </c>
      <c r="AW442" s="13" t="s">
        <v>31</v>
      </c>
      <c r="AX442" s="13" t="s">
        <v>75</v>
      </c>
      <c r="AY442" s="215" t="s">
        <v>184</v>
      </c>
    </row>
    <row r="443" spans="1:65" s="14" customFormat="1" ht="11.25">
      <c r="B443" s="216"/>
      <c r="C443" s="217"/>
      <c r="D443" s="207" t="s">
        <v>193</v>
      </c>
      <c r="E443" s="218" t="s">
        <v>1</v>
      </c>
      <c r="F443" s="219" t="s">
        <v>788</v>
      </c>
      <c r="G443" s="217"/>
      <c r="H443" s="220">
        <v>42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193</v>
      </c>
      <c r="AU443" s="226" t="s">
        <v>82</v>
      </c>
      <c r="AV443" s="14" t="s">
        <v>84</v>
      </c>
      <c r="AW443" s="14" t="s">
        <v>31</v>
      </c>
      <c r="AX443" s="14" t="s">
        <v>75</v>
      </c>
      <c r="AY443" s="226" t="s">
        <v>184</v>
      </c>
    </row>
    <row r="444" spans="1:65" s="15" customFormat="1" ht="11.25">
      <c r="B444" s="241"/>
      <c r="C444" s="242"/>
      <c r="D444" s="207" t="s">
        <v>193</v>
      </c>
      <c r="E444" s="243" t="s">
        <v>1</v>
      </c>
      <c r="F444" s="244" t="s">
        <v>2077</v>
      </c>
      <c r="G444" s="242"/>
      <c r="H444" s="245">
        <v>42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193</v>
      </c>
      <c r="AU444" s="251" t="s">
        <v>82</v>
      </c>
      <c r="AV444" s="15" t="s">
        <v>191</v>
      </c>
      <c r="AW444" s="15" t="s">
        <v>31</v>
      </c>
      <c r="AX444" s="15" t="s">
        <v>82</v>
      </c>
      <c r="AY444" s="251" t="s">
        <v>184</v>
      </c>
    </row>
    <row r="445" spans="1:65" s="2" customFormat="1" ht="36">
      <c r="A445" s="34"/>
      <c r="B445" s="35"/>
      <c r="C445" s="192" t="s">
        <v>840</v>
      </c>
      <c r="D445" s="192" t="s">
        <v>187</v>
      </c>
      <c r="E445" s="193" t="s">
        <v>2641</v>
      </c>
      <c r="F445" s="194" t="s">
        <v>2642</v>
      </c>
      <c r="G445" s="195" t="s">
        <v>327</v>
      </c>
      <c r="H445" s="196">
        <v>68</v>
      </c>
      <c r="I445" s="197"/>
      <c r="J445" s="198">
        <f>ROUND(I445*H445,2)</f>
        <v>0</v>
      </c>
      <c r="K445" s="194" t="s">
        <v>649</v>
      </c>
      <c r="L445" s="39"/>
      <c r="M445" s="199" t="s">
        <v>1</v>
      </c>
      <c r="N445" s="200" t="s">
        <v>40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191</v>
      </c>
      <c r="AT445" s="203" t="s">
        <v>187</v>
      </c>
      <c r="AU445" s="203" t="s">
        <v>82</v>
      </c>
      <c r="AY445" s="17" t="s">
        <v>184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82</v>
      </c>
      <c r="BK445" s="204">
        <f>ROUND(I445*H445,2)</f>
        <v>0</v>
      </c>
      <c r="BL445" s="17" t="s">
        <v>191</v>
      </c>
      <c r="BM445" s="203" t="s">
        <v>1291</v>
      </c>
    </row>
    <row r="446" spans="1:65" s="13" customFormat="1" ht="22.5">
      <c r="B446" s="205"/>
      <c r="C446" s="206"/>
      <c r="D446" s="207" t="s">
        <v>193</v>
      </c>
      <c r="E446" s="208" t="s">
        <v>1</v>
      </c>
      <c r="F446" s="209" t="s">
        <v>2727</v>
      </c>
      <c r="G446" s="206"/>
      <c r="H446" s="208" t="s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193</v>
      </c>
      <c r="AU446" s="215" t="s">
        <v>82</v>
      </c>
      <c r="AV446" s="13" t="s">
        <v>82</v>
      </c>
      <c r="AW446" s="13" t="s">
        <v>31</v>
      </c>
      <c r="AX446" s="13" t="s">
        <v>75</v>
      </c>
      <c r="AY446" s="215" t="s">
        <v>184</v>
      </c>
    </row>
    <row r="447" spans="1:65" s="14" customFormat="1" ht="11.25">
      <c r="B447" s="216"/>
      <c r="C447" s="217"/>
      <c r="D447" s="207" t="s">
        <v>193</v>
      </c>
      <c r="E447" s="218" t="s">
        <v>1</v>
      </c>
      <c r="F447" s="219" t="s">
        <v>903</v>
      </c>
      <c r="G447" s="217"/>
      <c r="H447" s="220">
        <v>68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193</v>
      </c>
      <c r="AU447" s="226" t="s">
        <v>82</v>
      </c>
      <c r="AV447" s="14" t="s">
        <v>84</v>
      </c>
      <c r="AW447" s="14" t="s">
        <v>31</v>
      </c>
      <c r="AX447" s="14" t="s">
        <v>75</v>
      </c>
      <c r="AY447" s="226" t="s">
        <v>184</v>
      </c>
    </row>
    <row r="448" spans="1:65" s="15" customFormat="1" ht="11.25">
      <c r="B448" s="241"/>
      <c r="C448" s="242"/>
      <c r="D448" s="207" t="s">
        <v>193</v>
      </c>
      <c r="E448" s="243" t="s">
        <v>1</v>
      </c>
      <c r="F448" s="244" t="s">
        <v>2077</v>
      </c>
      <c r="G448" s="242"/>
      <c r="H448" s="245">
        <v>68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AT448" s="251" t="s">
        <v>193</v>
      </c>
      <c r="AU448" s="251" t="s">
        <v>82</v>
      </c>
      <c r="AV448" s="15" t="s">
        <v>191</v>
      </c>
      <c r="AW448" s="15" t="s">
        <v>31</v>
      </c>
      <c r="AX448" s="15" t="s">
        <v>82</v>
      </c>
      <c r="AY448" s="251" t="s">
        <v>184</v>
      </c>
    </row>
    <row r="449" spans="1:65" s="2" customFormat="1" ht="36">
      <c r="A449" s="34"/>
      <c r="B449" s="35"/>
      <c r="C449" s="192" t="s">
        <v>846</v>
      </c>
      <c r="D449" s="192" t="s">
        <v>187</v>
      </c>
      <c r="E449" s="193" t="s">
        <v>2644</v>
      </c>
      <c r="F449" s="194" t="s">
        <v>2645</v>
      </c>
      <c r="G449" s="195" t="s">
        <v>327</v>
      </c>
      <c r="H449" s="196">
        <v>93</v>
      </c>
      <c r="I449" s="197"/>
      <c r="J449" s="198">
        <f>ROUND(I449*H449,2)</f>
        <v>0</v>
      </c>
      <c r="K449" s="194" t="s">
        <v>649</v>
      </c>
      <c r="L449" s="39"/>
      <c r="M449" s="199" t="s">
        <v>1</v>
      </c>
      <c r="N449" s="200" t="s">
        <v>40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191</v>
      </c>
      <c r="AT449" s="203" t="s">
        <v>187</v>
      </c>
      <c r="AU449" s="203" t="s">
        <v>82</v>
      </c>
      <c r="AY449" s="17" t="s">
        <v>184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82</v>
      </c>
      <c r="BK449" s="204">
        <f>ROUND(I449*H449,2)</f>
        <v>0</v>
      </c>
      <c r="BL449" s="17" t="s">
        <v>191</v>
      </c>
      <c r="BM449" s="203" t="s">
        <v>1301</v>
      </c>
    </row>
    <row r="450" spans="1:65" s="13" customFormat="1" ht="22.5">
      <c r="B450" s="205"/>
      <c r="C450" s="206"/>
      <c r="D450" s="207" t="s">
        <v>193</v>
      </c>
      <c r="E450" s="208" t="s">
        <v>1</v>
      </c>
      <c r="F450" s="209" t="s">
        <v>2728</v>
      </c>
      <c r="G450" s="206"/>
      <c r="H450" s="208" t="s">
        <v>1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193</v>
      </c>
      <c r="AU450" s="215" t="s">
        <v>82</v>
      </c>
      <c r="AV450" s="13" t="s">
        <v>82</v>
      </c>
      <c r="AW450" s="13" t="s">
        <v>31</v>
      </c>
      <c r="AX450" s="13" t="s">
        <v>75</v>
      </c>
      <c r="AY450" s="215" t="s">
        <v>184</v>
      </c>
    </row>
    <row r="451" spans="1:65" s="14" customFormat="1" ht="11.25">
      <c r="B451" s="216"/>
      <c r="C451" s="217"/>
      <c r="D451" s="207" t="s">
        <v>193</v>
      </c>
      <c r="E451" s="218" t="s">
        <v>1</v>
      </c>
      <c r="F451" s="219" t="s">
        <v>1177</v>
      </c>
      <c r="G451" s="217"/>
      <c r="H451" s="220">
        <v>93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193</v>
      </c>
      <c r="AU451" s="226" t="s">
        <v>82</v>
      </c>
      <c r="AV451" s="14" t="s">
        <v>84</v>
      </c>
      <c r="AW451" s="14" t="s">
        <v>31</v>
      </c>
      <c r="AX451" s="14" t="s">
        <v>75</v>
      </c>
      <c r="AY451" s="226" t="s">
        <v>184</v>
      </c>
    </row>
    <row r="452" spans="1:65" s="15" customFormat="1" ht="11.25">
      <c r="B452" s="241"/>
      <c r="C452" s="242"/>
      <c r="D452" s="207" t="s">
        <v>193</v>
      </c>
      <c r="E452" s="243" t="s">
        <v>1</v>
      </c>
      <c r="F452" s="244" t="s">
        <v>2077</v>
      </c>
      <c r="G452" s="242"/>
      <c r="H452" s="245">
        <v>93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AT452" s="251" t="s">
        <v>193</v>
      </c>
      <c r="AU452" s="251" t="s">
        <v>82</v>
      </c>
      <c r="AV452" s="15" t="s">
        <v>191</v>
      </c>
      <c r="AW452" s="15" t="s">
        <v>31</v>
      </c>
      <c r="AX452" s="15" t="s">
        <v>82</v>
      </c>
      <c r="AY452" s="251" t="s">
        <v>184</v>
      </c>
    </row>
    <row r="453" spans="1:65" s="2" customFormat="1" ht="36">
      <c r="A453" s="34"/>
      <c r="B453" s="35"/>
      <c r="C453" s="192" t="s">
        <v>851</v>
      </c>
      <c r="D453" s="192" t="s">
        <v>187</v>
      </c>
      <c r="E453" s="193" t="s">
        <v>2729</v>
      </c>
      <c r="F453" s="194" t="s">
        <v>2730</v>
      </c>
      <c r="G453" s="195" t="s">
        <v>327</v>
      </c>
      <c r="H453" s="196">
        <v>56</v>
      </c>
      <c r="I453" s="197"/>
      <c r="J453" s="198">
        <f>ROUND(I453*H453,2)</f>
        <v>0</v>
      </c>
      <c r="K453" s="194" t="s">
        <v>649</v>
      </c>
      <c r="L453" s="39"/>
      <c r="M453" s="199" t="s">
        <v>1</v>
      </c>
      <c r="N453" s="200" t="s">
        <v>40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191</v>
      </c>
      <c r="AT453" s="203" t="s">
        <v>187</v>
      </c>
      <c r="AU453" s="203" t="s">
        <v>82</v>
      </c>
      <c r="AY453" s="17" t="s">
        <v>184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82</v>
      </c>
      <c r="BK453" s="204">
        <f>ROUND(I453*H453,2)</f>
        <v>0</v>
      </c>
      <c r="BL453" s="17" t="s">
        <v>191</v>
      </c>
      <c r="BM453" s="203" t="s">
        <v>1313</v>
      </c>
    </row>
    <row r="454" spans="1:65" s="13" customFormat="1" ht="22.5">
      <c r="B454" s="205"/>
      <c r="C454" s="206"/>
      <c r="D454" s="207" t="s">
        <v>193</v>
      </c>
      <c r="E454" s="208" t="s">
        <v>1</v>
      </c>
      <c r="F454" s="209" t="s">
        <v>2731</v>
      </c>
      <c r="G454" s="206"/>
      <c r="H454" s="208" t="s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193</v>
      </c>
      <c r="AU454" s="215" t="s">
        <v>82</v>
      </c>
      <c r="AV454" s="13" t="s">
        <v>82</v>
      </c>
      <c r="AW454" s="13" t="s">
        <v>31</v>
      </c>
      <c r="AX454" s="13" t="s">
        <v>75</v>
      </c>
      <c r="AY454" s="215" t="s">
        <v>184</v>
      </c>
    </row>
    <row r="455" spans="1:65" s="14" customFormat="1" ht="11.25">
      <c r="B455" s="216"/>
      <c r="C455" s="217"/>
      <c r="D455" s="207" t="s">
        <v>193</v>
      </c>
      <c r="E455" s="218" t="s">
        <v>1</v>
      </c>
      <c r="F455" s="219" t="s">
        <v>855</v>
      </c>
      <c r="G455" s="217"/>
      <c r="H455" s="220">
        <v>56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193</v>
      </c>
      <c r="AU455" s="226" t="s">
        <v>82</v>
      </c>
      <c r="AV455" s="14" t="s">
        <v>84</v>
      </c>
      <c r="AW455" s="14" t="s">
        <v>31</v>
      </c>
      <c r="AX455" s="14" t="s">
        <v>75</v>
      </c>
      <c r="AY455" s="226" t="s">
        <v>184</v>
      </c>
    </row>
    <row r="456" spans="1:65" s="15" customFormat="1" ht="11.25">
      <c r="B456" s="241"/>
      <c r="C456" s="242"/>
      <c r="D456" s="207" t="s">
        <v>193</v>
      </c>
      <c r="E456" s="243" t="s">
        <v>1</v>
      </c>
      <c r="F456" s="244" t="s">
        <v>2077</v>
      </c>
      <c r="G456" s="242"/>
      <c r="H456" s="245">
        <v>56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AT456" s="251" t="s">
        <v>193</v>
      </c>
      <c r="AU456" s="251" t="s">
        <v>82</v>
      </c>
      <c r="AV456" s="15" t="s">
        <v>191</v>
      </c>
      <c r="AW456" s="15" t="s">
        <v>31</v>
      </c>
      <c r="AX456" s="15" t="s">
        <v>82</v>
      </c>
      <c r="AY456" s="251" t="s">
        <v>184</v>
      </c>
    </row>
    <row r="457" spans="1:65" s="2" customFormat="1" ht="36">
      <c r="A457" s="34"/>
      <c r="B457" s="35"/>
      <c r="C457" s="192" t="s">
        <v>855</v>
      </c>
      <c r="D457" s="192" t="s">
        <v>187</v>
      </c>
      <c r="E457" s="193" t="s">
        <v>2732</v>
      </c>
      <c r="F457" s="194" t="s">
        <v>2733</v>
      </c>
      <c r="G457" s="195" t="s">
        <v>327</v>
      </c>
      <c r="H457" s="196">
        <v>34</v>
      </c>
      <c r="I457" s="197"/>
      <c r="J457" s="198">
        <f>ROUND(I457*H457,2)</f>
        <v>0</v>
      </c>
      <c r="K457" s="194" t="s">
        <v>649</v>
      </c>
      <c r="L457" s="39"/>
      <c r="M457" s="199" t="s">
        <v>1</v>
      </c>
      <c r="N457" s="200" t="s">
        <v>40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191</v>
      </c>
      <c r="AT457" s="203" t="s">
        <v>187</v>
      </c>
      <c r="AU457" s="203" t="s">
        <v>82</v>
      </c>
      <c r="AY457" s="17" t="s">
        <v>184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82</v>
      </c>
      <c r="BK457" s="204">
        <f>ROUND(I457*H457,2)</f>
        <v>0</v>
      </c>
      <c r="BL457" s="17" t="s">
        <v>191</v>
      </c>
      <c r="BM457" s="203" t="s">
        <v>1322</v>
      </c>
    </row>
    <row r="458" spans="1:65" s="13" customFormat="1" ht="11.25">
      <c r="B458" s="205"/>
      <c r="C458" s="206"/>
      <c r="D458" s="207" t="s">
        <v>193</v>
      </c>
      <c r="E458" s="208" t="s">
        <v>1</v>
      </c>
      <c r="F458" s="209" t="s">
        <v>2734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193</v>
      </c>
      <c r="AU458" s="215" t="s">
        <v>82</v>
      </c>
      <c r="AV458" s="13" t="s">
        <v>82</v>
      </c>
      <c r="AW458" s="13" t="s">
        <v>31</v>
      </c>
      <c r="AX458" s="13" t="s">
        <v>75</v>
      </c>
      <c r="AY458" s="215" t="s">
        <v>184</v>
      </c>
    </row>
    <row r="459" spans="1:65" s="14" customFormat="1" ht="11.25">
      <c r="B459" s="216"/>
      <c r="C459" s="217"/>
      <c r="D459" s="207" t="s">
        <v>193</v>
      </c>
      <c r="E459" s="218" t="s">
        <v>1</v>
      </c>
      <c r="F459" s="219" t="s">
        <v>731</v>
      </c>
      <c r="G459" s="217"/>
      <c r="H459" s="220">
        <v>34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193</v>
      </c>
      <c r="AU459" s="226" t="s">
        <v>82</v>
      </c>
      <c r="AV459" s="14" t="s">
        <v>84</v>
      </c>
      <c r="AW459" s="14" t="s">
        <v>31</v>
      </c>
      <c r="AX459" s="14" t="s">
        <v>75</v>
      </c>
      <c r="AY459" s="226" t="s">
        <v>184</v>
      </c>
    </row>
    <row r="460" spans="1:65" s="15" customFormat="1" ht="11.25">
      <c r="B460" s="241"/>
      <c r="C460" s="242"/>
      <c r="D460" s="207" t="s">
        <v>193</v>
      </c>
      <c r="E460" s="243" t="s">
        <v>1</v>
      </c>
      <c r="F460" s="244" t="s">
        <v>2077</v>
      </c>
      <c r="G460" s="242"/>
      <c r="H460" s="245">
        <v>34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193</v>
      </c>
      <c r="AU460" s="251" t="s">
        <v>82</v>
      </c>
      <c r="AV460" s="15" t="s">
        <v>191</v>
      </c>
      <c r="AW460" s="15" t="s">
        <v>31</v>
      </c>
      <c r="AX460" s="15" t="s">
        <v>82</v>
      </c>
      <c r="AY460" s="251" t="s">
        <v>184</v>
      </c>
    </row>
    <row r="461" spans="1:65" s="2" customFormat="1" ht="33" customHeight="1">
      <c r="A461" s="34"/>
      <c r="B461" s="35"/>
      <c r="C461" s="192" t="s">
        <v>860</v>
      </c>
      <c r="D461" s="192" t="s">
        <v>187</v>
      </c>
      <c r="E461" s="193" t="s">
        <v>2647</v>
      </c>
      <c r="F461" s="194" t="s">
        <v>2648</v>
      </c>
      <c r="G461" s="195" t="s">
        <v>122</v>
      </c>
      <c r="H461" s="196">
        <v>287</v>
      </c>
      <c r="I461" s="197"/>
      <c r="J461" s="198">
        <f>ROUND(I461*H461,2)</f>
        <v>0</v>
      </c>
      <c r="K461" s="194" t="s">
        <v>649</v>
      </c>
      <c r="L461" s="39"/>
      <c r="M461" s="199" t="s">
        <v>1</v>
      </c>
      <c r="N461" s="200" t="s">
        <v>40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191</v>
      </c>
      <c r="AT461" s="203" t="s">
        <v>187</v>
      </c>
      <c r="AU461" s="203" t="s">
        <v>82</v>
      </c>
      <c r="AY461" s="17" t="s">
        <v>184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82</v>
      </c>
      <c r="BK461" s="204">
        <f>ROUND(I461*H461,2)</f>
        <v>0</v>
      </c>
      <c r="BL461" s="17" t="s">
        <v>191</v>
      </c>
      <c r="BM461" s="203" t="s">
        <v>1332</v>
      </c>
    </row>
    <row r="462" spans="1:65" s="13" customFormat="1" ht="22.5">
      <c r="B462" s="205"/>
      <c r="C462" s="206"/>
      <c r="D462" s="207" t="s">
        <v>193</v>
      </c>
      <c r="E462" s="208" t="s">
        <v>1</v>
      </c>
      <c r="F462" s="209" t="s">
        <v>2735</v>
      </c>
      <c r="G462" s="206"/>
      <c r="H462" s="208" t="s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193</v>
      </c>
      <c r="AU462" s="215" t="s">
        <v>82</v>
      </c>
      <c r="AV462" s="13" t="s">
        <v>82</v>
      </c>
      <c r="AW462" s="13" t="s">
        <v>31</v>
      </c>
      <c r="AX462" s="13" t="s">
        <v>75</v>
      </c>
      <c r="AY462" s="215" t="s">
        <v>184</v>
      </c>
    </row>
    <row r="463" spans="1:65" s="14" customFormat="1" ht="11.25">
      <c r="B463" s="216"/>
      <c r="C463" s="217"/>
      <c r="D463" s="207" t="s">
        <v>193</v>
      </c>
      <c r="E463" s="218" t="s">
        <v>1</v>
      </c>
      <c r="F463" s="219" t="s">
        <v>2736</v>
      </c>
      <c r="G463" s="217"/>
      <c r="H463" s="220">
        <v>287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193</v>
      </c>
      <c r="AU463" s="226" t="s">
        <v>82</v>
      </c>
      <c r="AV463" s="14" t="s">
        <v>84</v>
      </c>
      <c r="AW463" s="14" t="s">
        <v>31</v>
      </c>
      <c r="AX463" s="14" t="s">
        <v>75</v>
      </c>
      <c r="AY463" s="226" t="s">
        <v>184</v>
      </c>
    </row>
    <row r="464" spans="1:65" s="15" customFormat="1" ht="11.25">
      <c r="B464" s="241"/>
      <c r="C464" s="242"/>
      <c r="D464" s="207" t="s">
        <v>193</v>
      </c>
      <c r="E464" s="243" t="s">
        <v>1</v>
      </c>
      <c r="F464" s="244" t="s">
        <v>2077</v>
      </c>
      <c r="G464" s="242"/>
      <c r="H464" s="245">
        <v>287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AT464" s="251" t="s">
        <v>193</v>
      </c>
      <c r="AU464" s="251" t="s">
        <v>82</v>
      </c>
      <c r="AV464" s="15" t="s">
        <v>191</v>
      </c>
      <c r="AW464" s="15" t="s">
        <v>31</v>
      </c>
      <c r="AX464" s="15" t="s">
        <v>82</v>
      </c>
      <c r="AY464" s="251" t="s">
        <v>184</v>
      </c>
    </row>
    <row r="465" spans="1:65" s="2" customFormat="1" ht="36">
      <c r="A465" s="34"/>
      <c r="B465" s="35"/>
      <c r="C465" s="192" t="s">
        <v>864</v>
      </c>
      <c r="D465" s="192" t="s">
        <v>187</v>
      </c>
      <c r="E465" s="193" t="s">
        <v>2650</v>
      </c>
      <c r="F465" s="194" t="s">
        <v>2651</v>
      </c>
      <c r="G465" s="195" t="s">
        <v>122</v>
      </c>
      <c r="H465" s="196">
        <v>87</v>
      </c>
      <c r="I465" s="197"/>
      <c r="J465" s="198">
        <f>ROUND(I465*H465,2)</f>
        <v>0</v>
      </c>
      <c r="K465" s="194" t="s">
        <v>649</v>
      </c>
      <c r="L465" s="39"/>
      <c r="M465" s="199" t="s">
        <v>1</v>
      </c>
      <c r="N465" s="200" t="s">
        <v>40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191</v>
      </c>
      <c r="AT465" s="203" t="s">
        <v>187</v>
      </c>
      <c r="AU465" s="203" t="s">
        <v>82</v>
      </c>
      <c r="AY465" s="17" t="s">
        <v>184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82</v>
      </c>
      <c r="BK465" s="204">
        <f>ROUND(I465*H465,2)</f>
        <v>0</v>
      </c>
      <c r="BL465" s="17" t="s">
        <v>191</v>
      </c>
      <c r="BM465" s="203" t="s">
        <v>1345</v>
      </c>
    </row>
    <row r="466" spans="1:65" s="13" customFormat="1" ht="22.5">
      <c r="B466" s="205"/>
      <c r="C466" s="206"/>
      <c r="D466" s="207" t="s">
        <v>193</v>
      </c>
      <c r="E466" s="208" t="s">
        <v>1</v>
      </c>
      <c r="F466" s="209" t="s">
        <v>2737</v>
      </c>
      <c r="G466" s="206"/>
      <c r="H466" s="208" t="s">
        <v>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193</v>
      </c>
      <c r="AU466" s="215" t="s">
        <v>82</v>
      </c>
      <c r="AV466" s="13" t="s">
        <v>82</v>
      </c>
      <c r="AW466" s="13" t="s">
        <v>31</v>
      </c>
      <c r="AX466" s="13" t="s">
        <v>75</v>
      </c>
      <c r="AY466" s="215" t="s">
        <v>184</v>
      </c>
    </row>
    <row r="467" spans="1:65" s="14" customFormat="1" ht="11.25">
      <c r="B467" s="216"/>
      <c r="C467" s="217"/>
      <c r="D467" s="207" t="s">
        <v>193</v>
      </c>
      <c r="E467" s="218" t="s">
        <v>1</v>
      </c>
      <c r="F467" s="219" t="s">
        <v>1059</v>
      </c>
      <c r="G467" s="217"/>
      <c r="H467" s="220">
        <v>87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193</v>
      </c>
      <c r="AU467" s="226" t="s">
        <v>82</v>
      </c>
      <c r="AV467" s="14" t="s">
        <v>84</v>
      </c>
      <c r="AW467" s="14" t="s">
        <v>31</v>
      </c>
      <c r="AX467" s="14" t="s">
        <v>75</v>
      </c>
      <c r="AY467" s="226" t="s">
        <v>184</v>
      </c>
    </row>
    <row r="468" spans="1:65" s="15" customFormat="1" ht="11.25">
      <c r="B468" s="241"/>
      <c r="C468" s="242"/>
      <c r="D468" s="207" t="s">
        <v>193</v>
      </c>
      <c r="E468" s="243" t="s">
        <v>1</v>
      </c>
      <c r="F468" s="244" t="s">
        <v>2077</v>
      </c>
      <c r="G468" s="242"/>
      <c r="H468" s="245">
        <v>87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193</v>
      </c>
      <c r="AU468" s="251" t="s">
        <v>82</v>
      </c>
      <c r="AV468" s="15" t="s">
        <v>191</v>
      </c>
      <c r="AW468" s="15" t="s">
        <v>31</v>
      </c>
      <c r="AX468" s="15" t="s">
        <v>82</v>
      </c>
      <c r="AY468" s="251" t="s">
        <v>184</v>
      </c>
    </row>
    <row r="469" spans="1:65" s="2" customFormat="1" ht="33" customHeight="1">
      <c r="A469" s="34"/>
      <c r="B469" s="35"/>
      <c r="C469" s="192" t="s">
        <v>869</v>
      </c>
      <c r="D469" s="192" t="s">
        <v>187</v>
      </c>
      <c r="E469" s="193" t="s">
        <v>2656</v>
      </c>
      <c r="F469" s="194" t="s">
        <v>2657</v>
      </c>
      <c r="G469" s="195" t="s">
        <v>122</v>
      </c>
      <c r="H469" s="196">
        <v>28</v>
      </c>
      <c r="I469" s="197"/>
      <c r="J469" s="198">
        <f>ROUND(I469*H469,2)</f>
        <v>0</v>
      </c>
      <c r="K469" s="194" t="s">
        <v>649</v>
      </c>
      <c r="L469" s="39"/>
      <c r="M469" s="199" t="s">
        <v>1</v>
      </c>
      <c r="N469" s="200" t="s">
        <v>40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191</v>
      </c>
      <c r="AT469" s="203" t="s">
        <v>187</v>
      </c>
      <c r="AU469" s="203" t="s">
        <v>82</v>
      </c>
      <c r="AY469" s="17" t="s">
        <v>184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82</v>
      </c>
      <c r="BK469" s="204">
        <f>ROUND(I469*H469,2)</f>
        <v>0</v>
      </c>
      <c r="BL469" s="17" t="s">
        <v>191</v>
      </c>
      <c r="BM469" s="203" t="s">
        <v>1353</v>
      </c>
    </row>
    <row r="470" spans="1:65" s="13" customFormat="1" ht="22.5">
      <c r="B470" s="205"/>
      <c r="C470" s="206"/>
      <c r="D470" s="207" t="s">
        <v>193</v>
      </c>
      <c r="E470" s="208" t="s">
        <v>1</v>
      </c>
      <c r="F470" s="209" t="s">
        <v>2738</v>
      </c>
      <c r="G470" s="206"/>
      <c r="H470" s="208" t="s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193</v>
      </c>
      <c r="AU470" s="215" t="s">
        <v>82</v>
      </c>
      <c r="AV470" s="13" t="s">
        <v>82</v>
      </c>
      <c r="AW470" s="13" t="s">
        <v>31</v>
      </c>
      <c r="AX470" s="13" t="s">
        <v>75</v>
      </c>
      <c r="AY470" s="215" t="s">
        <v>184</v>
      </c>
    </row>
    <row r="471" spans="1:65" s="14" customFormat="1" ht="11.25">
      <c r="B471" s="216"/>
      <c r="C471" s="217"/>
      <c r="D471" s="207" t="s">
        <v>193</v>
      </c>
      <c r="E471" s="218" t="s">
        <v>1</v>
      </c>
      <c r="F471" s="219" t="s">
        <v>626</v>
      </c>
      <c r="G471" s="217"/>
      <c r="H471" s="220">
        <v>28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193</v>
      </c>
      <c r="AU471" s="226" t="s">
        <v>82</v>
      </c>
      <c r="AV471" s="14" t="s">
        <v>84</v>
      </c>
      <c r="AW471" s="14" t="s">
        <v>31</v>
      </c>
      <c r="AX471" s="14" t="s">
        <v>75</v>
      </c>
      <c r="AY471" s="226" t="s">
        <v>184</v>
      </c>
    </row>
    <row r="472" spans="1:65" s="15" customFormat="1" ht="11.25">
      <c r="B472" s="241"/>
      <c r="C472" s="242"/>
      <c r="D472" s="207" t="s">
        <v>193</v>
      </c>
      <c r="E472" s="243" t="s">
        <v>1</v>
      </c>
      <c r="F472" s="244" t="s">
        <v>2077</v>
      </c>
      <c r="G472" s="242"/>
      <c r="H472" s="245">
        <v>28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AT472" s="251" t="s">
        <v>193</v>
      </c>
      <c r="AU472" s="251" t="s">
        <v>82</v>
      </c>
      <c r="AV472" s="15" t="s">
        <v>191</v>
      </c>
      <c r="AW472" s="15" t="s">
        <v>31</v>
      </c>
      <c r="AX472" s="15" t="s">
        <v>82</v>
      </c>
      <c r="AY472" s="251" t="s">
        <v>184</v>
      </c>
    </row>
    <row r="473" spans="1:65" s="2" customFormat="1" ht="24">
      <c r="A473" s="34"/>
      <c r="B473" s="35"/>
      <c r="C473" s="192" t="s">
        <v>814</v>
      </c>
      <c r="D473" s="192" t="s">
        <v>187</v>
      </c>
      <c r="E473" s="193" t="s">
        <v>2739</v>
      </c>
      <c r="F473" s="194" t="s">
        <v>2740</v>
      </c>
      <c r="G473" s="195" t="s">
        <v>122</v>
      </c>
      <c r="H473" s="196">
        <v>278</v>
      </c>
      <c r="I473" s="197"/>
      <c r="J473" s="198">
        <f>ROUND(I473*H473,2)</f>
        <v>0</v>
      </c>
      <c r="K473" s="194" t="s">
        <v>649</v>
      </c>
      <c r="L473" s="39"/>
      <c r="M473" s="199" t="s">
        <v>1</v>
      </c>
      <c r="N473" s="200" t="s">
        <v>40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191</v>
      </c>
      <c r="AT473" s="203" t="s">
        <v>187</v>
      </c>
      <c r="AU473" s="203" t="s">
        <v>82</v>
      </c>
      <c r="AY473" s="17" t="s">
        <v>184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82</v>
      </c>
      <c r="BK473" s="204">
        <f>ROUND(I473*H473,2)</f>
        <v>0</v>
      </c>
      <c r="BL473" s="17" t="s">
        <v>191</v>
      </c>
      <c r="BM473" s="203" t="s">
        <v>1361</v>
      </c>
    </row>
    <row r="474" spans="1:65" s="13" customFormat="1" ht="22.5">
      <c r="B474" s="205"/>
      <c r="C474" s="206"/>
      <c r="D474" s="207" t="s">
        <v>193</v>
      </c>
      <c r="E474" s="208" t="s">
        <v>1</v>
      </c>
      <c r="F474" s="209" t="s">
        <v>2741</v>
      </c>
      <c r="G474" s="206"/>
      <c r="H474" s="208" t="s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193</v>
      </c>
      <c r="AU474" s="215" t="s">
        <v>82</v>
      </c>
      <c r="AV474" s="13" t="s">
        <v>82</v>
      </c>
      <c r="AW474" s="13" t="s">
        <v>31</v>
      </c>
      <c r="AX474" s="13" t="s">
        <v>75</v>
      </c>
      <c r="AY474" s="215" t="s">
        <v>184</v>
      </c>
    </row>
    <row r="475" spans="1:65" s="14" customFormat="1" ht="11.25">
      <c r="B475" s="216"/>
      <c r="C475" s="217"/>
      <c r="D475" s="207" t="s">
        <v>193</v>
      </c>
      <c r="E475" s="218" t="s">
        <v>1</v>
      </c>
      <c r="F475" s="219" t="s">
        <v>2742</v>
      </c>
      <c r="G475" s="217"/>
      <c r="H475" s="220">
        <v>278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193</v>
      </c>
      <c r="AU475" s="226" t="s">
        <v>82</v>
      </c>
      <c r="AV475" s="14" t="s">
        <v>84</v>
      </c>
      <c r="AW475" s="14" t="s">
        <v>31</v>
      </c>
      <c r="AX475" s="14" t="s">
        <v>75</v>
      </c>
      <c r="AY475" s="226" t="s">
        <v>184</v>
      </c>
    </row>
    <row r="476" spans="1:65" s="15" customFormat="1" ht="11.25">
      <c r="B476" s="241"/>
      <c r="C476" s="242"/>
      <c r="D476" s="207" t="s">
        <v>193</v>
      </c>
      <c r="E476" s="243" t="s">
        <v>1</v>
      </c>
      <c r="F476" s="244" t="s">
        <v>2077</v>
      </c>
      <c r="G476" s="242"/>
      <c r="H476" s="245">
        <v>278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AT476" s="251" t="s">
        <v>193</v>
      </c>
      <c r="AU476" s="251" t="s">
        <v>82</v>
      </c>
      <c r="AV476" s="15" t="s">
        <v>191</v>
      </c>
      <c r="AW476" s="15" t="s">
        <v>31</v>
      </c>
      <c r="AX476" s="15" t="s">
        <v>82</v>
      </c>
      <c r="AY476" s="251" t="s">
        <v>184</v>
      </c>
    </row>
    <row r="477" spans="1:65" s="2" customFormat="1" ht="24">
      <c r="A477" s="34"/>
      <c r="B477" s="35"/>
      <c r="C477" s="192" t="s">
        <v>388</v>
      </c>
      <c r="D477" s="192" t="s">
        <v>187</v>
      </c>
      <c r="E477" s="193" t="s">
        <v>2662</v>
      </c>
      <c r="F477" s="194" t="s">
        <v>2663</v>
      </c>
      <c r="G477" s="195" t="s">
        <v>122</v>
      </c>
      <c r="H477" s="196">
        <v>107</v>
      </c>
      <c r="I477" s="197"/>
      <c r="J477" s="198">
        <f>ROUND(I477*H477,2)</f>
        <v>0</v>
      </c>
      <c r="K477" s="194" t="s">
        <v>649</v>
      </c>
      <c r="L477" s="39"/>
      <c r="M477" s="199" t="s">
        <v>1</v>
      </c>
      <c r="N477" s="200" t="s">
        <v>40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191</v>
      </c>
      <c r="AT477" s="203" t="s">
        <v>187</v>
      </c>
      <c r="AU477" s="203" t="s">
        <v>82</v>
      </c>
      <c r="AY477" s="17" t="s">
        <v>184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82</v>
      </c>
      <c r="BK477" s="204">
        <f>ROUND(I477*H477,2)</f>
        <v>0</v>
      </c>
      <c r="BL477" s="17" t="s">
        <v>191</v>
      </c>
      <c r="BM477" s="203" t="s">
        <v>1369</v>
      </c>
    </row>
    <row r="478" spans="1:65" s="13" customFormat="1" ht="11.25">
      <c r="B478" s="205"/>
      <c r="C478" s="206"/>
      <c r="D478" s="207" t="s">
        <v>193</v>
      </c>
      <c r="E478" s="208" t="s">
        <v>1</v>
      </c>
      <c r="F478" s="209" t="s">
        <v>2743</v>
      </c>
      <c r="G478" s="206"/>
      <c r="H478" s="208" t="s">
        <v>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193</v>
      </c>
      <c r="AU478" s="215" t="s">
        <v>82</v>
      </c>
      <c r="AV478" s="13" t="s">
        <v>82</v>
      </c>
      <c r="AW478" s="13" t="s">
        <v>31</v>
      </c>
      <c r="AX478" s="13" t="s">
        <v>75</v>
      </c>
      <c r="AY478" s="215" t="s">
        <v>184</v>
      </c>
    </row>
    <row r="479" spans="1:65" s="14" customFormat="1" ht="11.25">
      <c r="B479" s="216"/>
      <c r="C479" s="217"/>
      <c r="D479" s="207" t="s">
        <v>193</v>
      </c>
      <c r="E479" s="218" t="s">
        <v>1</v>
      </c>
      <c r="F479" s="219" t="s">
        <v>1286</v>
      </c>
      <c r="G479" s="217"/>
      <c r="H479" s="220">
        <v>107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193</v>
      </c>
      <c r="AU479" s="226" t="s">
        <v>82</v>
      </c>
      <c r="AV479" s="14" t="s">
        <v>84</v>
      </c>
      <c r="AW479" s="14" t="s">
        <v>31</v>
      </c>
      <c r="AX479" s="14" t="s">
        <v>75</v>
      </c>
      <c r="AY479" s="226" t="s">
        <v>184</v>
      </c>
    </row>
    <row r="480" spans="1:65" s="15" customFormat="1" ht="11.25">
      <c r="B480" s="241"/>
      <c r="C480" s="242"/>
      <c r="D480" s="207" t="s">
        <v>193</v>
      </c>
      <c r="E480" s="243" t="s">
        <v>1</v>
      </c>
      <c r="F480" s="244" t="s">
        <v>2077</v>
      </c>
      <c r="G480" s="242"/>
      <c r="H480" s="245">
        <v>107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AT480" s="251" t="s">
        <v>193</v>
      </c>
      <c r="AU480" s="251" t="s">
        <v>82</v>
      </c>
      <c r="AV480" s="15" t="s">
        <v>191</v>
      </c>
      <c r="AW480" s="15" t="s">
        <v>31</v>
      </c>
      <c r="AX480" s="15" t="s">
        <v>82</v>
      </c>
      <c r="AY480" s="251" t="s">
        <v>184</v>
      </c>
    </row>
    <row r="481" spans="1:65" s="2" customFormat="1" ht="24">
      <c r="A481" s="34"/>
      <c r="B481" s="35"/>
      <c r="C481" s="192" t="s">
        <v>881</v>
      </c>
      <c r="D481" s="192" t="s">
        <v>187</v>
      </c>
      <c r="E481" s="193" t="s">
        <v>2744</v>
      </c>
      <c r="F481" s="194" t="s">
        <v>2745</v>
      </c>
      <c r="G481" s="195" t="s">
        <v>1446</v>
      </c>
      <c r="H481" s="196">
        <v>1</v>
      </c>
      <c r="I481" s="197"/>
      <c r="J481" s="198">
        <f>ROUND(I481*H481,2)</f>
        <v>0</v>
      </c>
      <c r="K481" s="194" t="s">
        <v>649</v>
      </c>
      <c r="L481" s="39"/>
      <c r="M481" s="199" t="s">
        <v>1</v>
      </c>
      <c r="N481" s="200" t="s">
        <v>40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191</v>
      </c>
      <c r="AT481" s="203" t="s">
        <v>187</v>
      </c>
      <c r="AU481" s="203" t="s">
        <v>82</v>
      </c>
      <c r="AY481" s="17" t="s">
        <v>184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82</v>
      </c>
      <c r="BK481" s="204">
        <f>ROUND(I481*H481,2)</f>
        <v>0</v>
      </c>
      <c r="BL481" s="17" t="s">
        <v>191</v>
      </c>
      <c r="BM481" s="203" t="s">
        <v>1380</v>
      </c>
    </row>
    <row r="482" spans="1:65" s="2" customFormat="1" ht="48">
      <c r="A482" s="34"/>
      <c r="B482" s="35"/>
      <c r="C482" s="192" t="s">
        <v>638</v>
      </c>
      <c r="D482" s="192" t="s">
        <v>187</v>
      </c>
      <c r="E482" s="193" t="s">
        <v>2746</v>
      </c>
      <c r="F482" s="194" t="s">
        <v>2747</v>
      </c>
      <c r="G482" s="195" t="s">
        <v>2245</v>
      </c>
      <c r="H482" s="196">
        <v>20</v>
      </c>
      <c r="I482" s="197"/>
      <c r="J482" s="198">
        <f>ROUND(I482*H482,2)</f>
        <v>0</v>
      </c>
      <c r="K482" s="194" t="s">
        <v>649</v>
      </c>
      <c r="L482" s="39"/>
      <c r="M482" s="199" t="s">
        <v>1</v>
      </c>
      <c r="N482" s="200" t="s">
        <v>40</v>
      </c>
      <c r="O482" s="71"/>
      <c r="P482" s="201">
        <f>O482*H482</f>
        <v>0</v>
      </c>
      <c r="Q482" s="201">
        <v>0</v>
      </c>
      <c r="R482" s="201">
        <f>Q482*H482</f>
        <v>0</v>
      </c>
      <c r="S482" s="201">
        <v>0</v>
      </c>
      <c r="T482" s="202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191</v>
      </c>
      <c r="AT482" s="203" t="s">
        <v>187</v>
      </c>
      <c r="AU482" s="203" t="s">
        <v>82</v>
      </c>
      <c r="AY482" s="17" t="s">
        <v>184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7" t="s">
        <v>82</v>
      </c>
      <c r="BK482" s="204">
        <f>ROUND(I482*H482,2)</f>
        <v>0</v>
      </c>
      <c r="BL482" s="17" t="s">
        <v>191</v>
      </c>
      <c r="BM482" s="203" t="s">
        <v>1392</v>
      </c>
    </row>
    <row r="483" spans="1:65" s="12" customFormat="1" ht="25.9" customHeight="1">
      <c r="B483" s="176"/>
      <c r="C483" s="177"/>
      <c r="D483" s="178" t="s">
        <v>74</v>
      </c>
      <c r="E483" s="179" t="s">
        <v>2210</v>
      </c>
      <c r="F483" s="179" t="s">
        <v>2748</v>
      </c>
      <c r="G483" s="177"/>
      <c r="H483" s="177"/>
      <c r="I483" s="180"/>
      <c r="J483" s="181">
        <f>BK483</f>
        <v>0</v>
      </c>
      <c r="K483" s="177"/>
      <c r="L483" s="182"/>
      <c r="M483" s="183"/>
      <c r="N483" s="184"/>
      <c r="O483" s="184"/>
      <c r="P483" s="185">
        <f>SUM(P484:P512)</f>
        <v>0</v>
      </c>
      <c r="Q483" s="184"/>
      <c r="R483" s="185">
        <f>SUM(R484:R512)</f>
        <v>0</v>
      </c>
      <c r="S483" s="184"/>
      <c r="T483" s="186">
        <f>SUM(T484:T512)</f>
        <v>0</v>
      </c>
      <c r="AR483" s="187" t="s">
        <v>82</v>
      </c>
      <c r="AT483" s="188" t="s">
        <v>74</v>
      </c>
      <c r="AU483" s="188" t="s">
        <v>75</v>
      </c>
      <c r="AY483" s="187" t="s">
        <v>184</v>
      </c>
      <c r="BK483" s="189">
        <f>SUM(BK484:BK512)</f>
        <v>0</v>
      </c>
    </row>
    <row r="484" spans="1:65" s="2" customFormat="1" ht="24">
      <c r="A484" s="34"/>
      <c r="B484" s="35"/>
      <c r="C484" s="192" t="s">
        <v>888</v>
      </c>
      <c r="D484" s="192" t="s">
        <v>187</v>
      </c>
      <c r="E484" s="193" t="s">
        <v>2749</v>
      </c>
      <c r="F484" s="194" t="s">
        <v>2750</v>
      </c>
      <c r="G484" s="195" t="s">
        <v>239</v>
      </c>
      <c r="H484" s="196">
        <v>4</v>
      </c>
      <c r="I484" s="197"/>
      <c r="J484" s="198">
        <f>ROUND(I484*H484,2)</f>
        <v>0</v>
      </c>
      <c r="K484" s="194" t="s">
        <v>649</v>
      </c>
      <c r="L484" s="39"/>
      <c r="M484" s="199" t="s">
        <v>1</v>
      </c>
      <c r="N484" s="200" t="s">
        <v>40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191</v>
      </c>
      <c r="AT484" s="203" t="s">
        <v>187</v>
      </c>
      <c r="AU484" s="203" t="s">
        <v>82</v>
      </c>
      <c r="AY484" s="17" t="s">
        <v>184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82</v>
      </c>
      <c r="BK484" s="204">
        <f>ROUND(I484*H484,2)</f>
        <v>0</v>
      </c>
      <c r="BL484" s="17" t="s">
        <v>191</v>
      </c>
      <c r="BM484" s="203" t="s">
        <v>1414</v>
      </c>
    </row>
    <row r="485" spans="1:65" s="13" customFormat="1" ht="22.5">
      <c r="B485" s="205"/>
      <c r="C485" s="206"/>
      <c r="D485" s="207" t="s">
        <v>193</v>
      </c>
      <c r="E485" s="208" t="s">
        <v>1</v>
      </c>
      <c r="F485" s="209" t="s">
        <v>2569</v>
      </c>
      <c r="G485" s="206"/>
      <c r="H485" s="208" t="s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193</v>
      </c>
      <c r="AU485" s="215" t="s">
        <v>82</v>
      </c>
      <c r="AV485" s="13" t="s">
        <v>82</v>
      </c>
      <c r="AW485" s="13" t="s">
        <v>31</v>
      </c>
      <c r="AX485" s="13" t="s">
        <v>75</v>
      </c>
      <c r="AY485" s="215" t="s">
        <v>184</v>
      </c>
    </row>
    <row r="486" spans="1:65" s="13" customFormat="1" ht="11.25">
      <c r="B486" s="205"/>
      <c r="C486" s="206"/>
      <c r="D486" s="207" t="s">
        <v>193</v>
      </c>
      <c r="E486" s="208" t="s">
        <v>1</v>
      </c>
      <c r="F486" s="209" t="s">
        <v>2751</v>
      </c>
      <c r="G486" s="206"/>
      <c r="H486" s="208" t="s">
        <v>1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193</v>
      </c>
      <c r="AU486" s="215" t="s">
        <v>82</v>
      </c>
      <c r="AV486" s="13" t="s">
        <v>82</v>
      </c>
      <c r="AW486" s="13" t="s">
        <v>31</v>
      </c>
      <c r="AX486" s="13" t="s">
        <v>75</v>
      </c>
      <c r="AY486" s="215" t="s">
        <v>184</v>
      </c>
    </row>
    <row r="487" spans="1:65" s="13" customFormat="1" ht="11.25">
      <c r="B487" s="205"/>
      <c r="C487" s="206"/>
      <c r="D487" s="207" t="s">
        <v>193</v>
      </c>
      <c r="E487" s="208" t="s">
        <v>1</v>
      </c>
      <c r="F487" s="209" t="s">
        <v>2752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193</v>
      </c>
      <c r="AU487" s="215" t="s">
        <v>82</v>
      </c>
      <c r="AV487" s="13" t="s">
        <v>82</v>
      </c>
      <c r="AW487" s="13" t="s">
        <v>31</v>
      </c>
      <c r="AX487" s="13" t="s">
        <v>75</v>
      </c>
      <c r="AY487" s="215" t="s">
        <v>184</v>
      </c>
    </row>
    <row r="488" spans="1:65" s="13" customFormat="1" ht="22.5">
      <c r="B488" s="205"/>
      <c r="C488" s="206"/>
      <c r="D488" s="207" t="s">
        <v>193</v>
      </c>
      <c r="E488" s="208" t="s">
        <v>1</v>
      </c>
      <c r="F488" s="209" t="s">
        <v>2753</v>
      </c>
      <c r="G488" s="206"/>
      <c r="H488" s="208" t="s">
        <v>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193</v>
      </c>
      <c r="AU488" s="215" t="s">
        <v>82</v>
      </c>
      <c r="AV488" s="13" t="s">
        <v>82</v>
      </c>
      <c r="AW488" s="13" t="s">
        <v>31</v>
      </c>
      <c r="AX488" s="13" t="s">
        <v>75</v>
      </c>
      <c r="AY488" s="215" t="s">
        <v>184</v>
      </c>
    </row>
    <row r="489" spans="1:65" s="13" customFormat="1" ht="11.25">
      <c r="B489" s="205"/>
      <c r="C489" s="206"/>
      <c r="D489" s="207" t="s">
        <v>193</v>
      </c>
      <c r="E489" s="208" t="s">
        <v>1</v>
      </c>
      <c r="F489" s="209" t="s">
        <v>2578</v>
      </c>
      <c r="G489" s="206"/>
      <c r="H489" s="208" t="s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193</v>
      </c>
      <c r="AU489" s="215" t="s">
        <v>82</v>
      </c>
      <c r="AV489" s="13" t="s">
        <v>82</v>
      </c>
      <c r="AW489" s="13" t="s">
        <v>31</v>
      </c>
      <c r="AX489" s="13" t="s">
        <v>75</v>
      </c>
      <c r="AY489" s="215" t="s">
        <v>184</v>
      </c>
    </row>
    <row r="490" spans="1:65" s="13" customFormat="1" ht="11.25">
      <c r="B490" s="205"/>
      <c r="C490" s="206"/>
      <c r="D490" s="207" t="s">
        <v>193</v>
      </c>
      <c r="E490" s="208" t="s">
        <v>1</v>
      </c>
      <c r="F490" s="209" t="s">
        <v>2754</v>
      </c>
      <c r="G490" s="206"/>
      <c r="H490" s="208" t="s">
        <v>1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193</v>
      </c>
      <c r="AU490" s="215" t="s">
        <v>82</v>
      </c>
      <c r="AV490" s="13" t="s">
        <v>82</v>
      </c>
      <c r="AW490" s="13" t="s">
        <v>31</v>
      </c>
      <c r="AX490" s="13" t="s">
        <v>75</v>
      </c>
      <c r="AY490" s="215" t="s">
        <v>184</v>
      </c>
    </row>
    <row r="491" spans="1:65" s="13" customFormat="1" ht="11.25">
      <c r="B491" s="205"/>
      <c r="C491" s="206"/>
      <c r="D491" s="207" t="s">
        <v>193</v>
      </c>
      <c r="E491" s="208" t="s">
        <v>1</v>
      </c>
      <c r="F491" s="209" t="s">
        <v>2755</v>
      </c>
      <c r="G491" s="206"/>
      <c r="H491" s="208" t="s">
        <v>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193</v>
      </c>
      <c r="AU491" s="215" t="s">
        <v>82</v>
      </c>
      <c r="AV491" s="13" t="s">
        <v>82</v>
      </c>
      <c r="AW491" s="13" t="s">
        <v>31</v>
      </c>
      <c r="AX491" s="13" t="s">
        <v>75</v>
      </c>
      <c r="AY491" s="215" t="s">
        <v>184</v>
      </c>
    </row>
    <row r="492" spans="1:65" s="13" customFormat="1" ht="11.25">
      <c r="B492" s="205"/>
      <c r="C492" s="206"/>
      <c r="D492" s="207" t="s">
        <v>193</v>
      </c>
      <c r="E492" s="208" t="s">
        <v>1</v>
      </c>
      <c r="F492" s="209" t="s">
        <v>2756</v>
      </c>
      <c r="G492" s="206"/>
      <c r="H492" s="208" t="s">
        <v>1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193</v>
      </c>
      <c r="AU492" s="215" t="s">
        <v>82</v>
      </c>
      <c r="AV492" s="13" t="s">
        <v>82</v>
      </c>
      <c r="AW492" s="13" t="s">
        <v>31</v>
      </c>
      <c r="AX492" s="13" t="s">
        <v>75</v>
      </c>
      <c r="AY492" s="215" t="s">
        <v>184</v>
      </c>
    </row>
    <row r="493" spans="1:65" s="13" customFormat="1" ht="22.5">
      <c r="B493" s="205"/>
      <c r="C493" s="206"/>
      <c r="D493" s="207" t="s">
        <v>193</v>
      </c>
      <c r="E493" s="208" t="s">
        <v>1</v>
      </c>
      <c r="F493" s="209" t="s">
        <v>2757</v>
      </c>
      <c r="G493" s="206"/>
      <c r="H493" s="208" t="s">
        <v>1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193</v>
      </c>
      <c r="AU493" s="215" t="s">
        <v>82</v>
      </c>
      <c r="AV493" s="13" t="s">
        <v>82</v>
      </c>
      <c r="AW493" s="13" t="s">
        <v>31</v>
      </c>
      <c r="AX493" s="13" t="s">
        <v>75</v>
      </c>
      <c r="AY493" s="215" t="s">
        <v>184</v>
      </c>
    </row>
    <row r="494" spans="1:65" s="13" customFormat="1" ht="22.5">
      <c r="B494" s="205"/>
      <c r="C494" s="206"/>
      <c r="D494" s="207" t="s">
        <v>193</v>
      </c>
      <c r="E494" s="208" t="s">
        <v>1</v>
      </c>
      <c r="F494" s="209" t="s">
        <v>2758</v>
      </c>
      <c r="G494" s="206"/>
      <c r="H494" s="208" t="s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193</v>
      </c>
      <c r="AU494" s="215" t="s">
        <v>82</v>
      </c>
      <c r="AV494" s="13" t="s">
        <v>82</v>
      </c>
      <c r="AW494" s="13" t="s">
        <v>31</v>
      </c>
      <c r="AX494" s="13" t="s">
        <v>75</v>
      </c>
      <c r="AY494" s="215" t="s">
        <v>184</v>
      </c>
    </row>
    <row r="495" spans="1:65" s="14" customFormat="1" ht="11.25">
      <c r="B495" s="216"/>
      <c r="C495" s="217"/>
      <c r="D495" s="207" t="s">
        <v>193</v>
      </c>
      <c r="E495" s="218" t="s">
        <v>1</v>
      </c>
      <c r="F495" s="219" t="s">
        <v>191</v>
      </c>
      <c r="G495" s="217"/>
      <c r="H495" s="220">
        <v>4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193</v>
      </c>
      <c r="AU495" s="226" t="s">
        <v>82</v>
      </c>
      <c r="AV495" s="14" t="s">
        <v>84</v>
      </c>
      <c r="AW495" s="14" t="s">
        <v>31</v>
      </c>
      <c r="AX495" s="14" t="s">
        <v>75</v>
      </c>
      <c r="AY495" s="226" t="s">
        <v>184</v>
      </c>
    </row>
    <row r="496" spans="1:65" s="15" customFormat="1" ht="11.25">
      <c r="B496" s="241"/>
      <c r="C496" s="242"/>
      <c r="D496" s="207" t="s">
        <v>193</v>
      </c>
      <c r="E496" s="243" t="s">
        <v>1</v>
      </c>
      <c r="F496" s="244" t="s">
        <v>2077</v>
      </c>
      <c r="G496" s="242"/>
      <c r="H496" s="245">
        <v>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AT496" s="251" t="s">
        <v>193</v>
      </c>
      <c r="AU496" s="251" t="s">
        <v>82</v>
      </c>
      <c r="AV496" s="15" t="s">
        <v>191</v>
      </c>
      <c r="AW496" s="15" t="s">
        <v>31</v>
      </c>
      <c r="AX496" s="15" t="s">
        <v>82</v>
      </c>
      <c r="AY496" s="251" t="s">
        <v>184</v>
      </c>
    </row>
    <row r="497" spans="1:65" s="2" customFormat="1" ht="24">
      <c r="A497" s="34"/>
      <c r="B497" s="35"/>
      <c r="C497" s="192" t="s">
        <v>868</v>
      </c>
      <c r="D497" s="192" t="s">
        <v>187</v>
      </c>
      <c r="E497" s="193" t="s">
        <v>2759</v>
      </c>
      <c r="F497" s="194" t="s">
        <v>2760</v>
      </c>
      <c r="G497" s="195" t="s">
        <v>239</v>
      </c>
      <c r="H497" s="196">
        <v>12</v>
      </c>
      <c r="I497" s="197"/>
      <c r="J497" s="198">
        <f>ROUND(I497*H497,2)</f>
        <v>0</v>
      </c>
      <c r="K497" s="194" t="s">
        <v>649</v>
      </c>
      <c r="L497" s="39"/>
      <c r="M497" s="199" t="s">
        <v>1</v>
      </c>
      <c r="N497" s="200" t="s">
        <v>40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191</v>
      </c>
      <c r="AT497" s="203" t="s">
        <v>187</v>
      </c>
      <c r="AU497" s="203" t="s">
        <v>82</v>
      </c>
      <c r="AY497" s="17" t="s">
        <v>184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82</v>
      </c>
      <c r="BK497" s="204">
        <f>ROUND(I497*H497,2)</f>
        <v>0</v>
      </c>
      <c r="BL497" s="17" t="s">
        <v>191</v>
      </c>
      <c r="BM497" s="203" t="s">
        <v>1422</v>
      </c>
    </row>
    <row r="498" spans="1:65" s="13" customFormat="1" ht="22.5">
      <c r="B498" s="205"/>
      <c r="C498" s="206"/>
      <c r="D498" s="207" t="s">
        <v>193</v>
      </c>
      <c r="E498" s="208" t="s">
        <v>1</v>
      </c>
      <c r="F498" s="209" t="s">
        <v>2569</v>
      </c>
      <c r="G498" s="206"/>
      <c r="H498" s="208" t="s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193</v>
      </c>
      <c r="AU498" s="215" t="s">
        <v>82</v>
      </c>
      <c r="AV498" s="13" t="s">
        <v>82</v>
      </c>
      <c r="AW498" s="13" t="s">
        <v>31</v>
      </c>
      <c r="AX498" s="13" t="s">
        <v>75</v>
      </c>
      <c r="AY498" s="215" t="s">
        <v>184</v>
      </c>
    </row>
    <row r="499" spans="1:65" s="13" customFormat="1" ht="11.25">
      <c r="B499" s="205"/>
      <c r="C499" s="206"/>
      <c r="D499" s="207" t="s">
        <v>193</v>
      </c>
      <c r="E499" s="208" t="s">
        <v>1</v>
      </c>
      <c r="F499" s="209" t="s">
        <v>2751</v>
      </c>
      <c r="G499" s="206"/>
      <c r="H499" s="208" t="s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193</v>
      </c>
      <c r="AU499" s="215" t="s">
        <v>82</v>
      </c>
      <c r="AV499" s="13" t="s">
        <v>82</v>
      </c>
      <c r="AW499" s="13" t="s">
        <v>31</v>
      </c>
      <c r="AX499" s="13" t="s">
        <v>75</v>
      </c>
      <c r="AY499" s="215" t="s">
        <v>184</v>
      </c>
    </row>
    <row r="500" spans="1:65" s="13" customFormat="1" ht="11.25">
      <c r="B500" s="205"/>
      <c r="C500" s="206"/>
      <c r="D500" s="207" t="s">
        <v>193</v>
      </c>
      <c r="E500" s="208" t="s">
        <v>1</v>
      </c>
      <c r="F500" s="209" t="s">
        <v>2752</v>
      </c>
      <c r="G500" s="206"/>
      <c r="H500" s="208" t="s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193</v>
      </c>
      <c r="AU500" s="215" t="s">
        <v>82</v>
      </c>
      <c r="AV500" s="13" t="s">
        <v>82</v>
      </c>
      <c r="AW500" s="13" t="s">
        <v>31</v>
      </c>
      <c r="AX500" s="13" t="s">
        <v>75</v>
      </c>
      <c r="AY500" s="215" t="s">
        <v>184</v>
      </c>
    </row>
    <row r="501" spans="1:65" s="13" customFormat="1" ht="22.5">
      <c r="B501" s="205"/>
      <c r="C501" s="206"/>
      <c r="D501" s="207" t="s">
        <v>193</v>
      </c>
      <c r="E501" s="208" t="s">
        <v>1</v>
      </c>
      <c r="F501" s="209" t="s">
        <v>2753</v>
      </c>
      <c r="G501" s="206"/>
      <c r="H501" s="208" t="s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193</v>
      </c>
      <c r="AU501" s="215" t="s">
        <v>82</v>
      </c>
      <c r="AV501" s="13" t="s">
        <v>82</v>
      </c>
      <c r="AW501" s="13" t="s">
        <v>31</v>
      </c>
      <c r="AX501" s="13" t="s">
        <v>75</v>
      </c>
      <c r="AY501" s="215" t="s">
        <v>184</v>
      </c>
    </row>
    <row r="502" spans="1:65" s="13" customFormat="1" ht="11.25">
      <c r="B502" s="205"/>
      <c r="C502" s="206"/>
      <c r="D502" s="207" t="s">
        <v>193</v>
      </c>
      <c r="E502" s="208" t="s">
        <v>1</v>
      </c>
      <c r="F502" s="209" t="s">
        <v>2578</v>
      </c>
      <c r="G502" s="206"/>
      <c r="H502" s="208" t="s">
        <v>1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193</v>
      </c>
      <c r="AU502" s="215" t="s">
        <v>82</v>
      </c>
      <c r="AV502" s="13" t="s">
        <v>82</v>
      </c>
      <c r="AW502" s="13" t="s">
        <v>31</v>
      </c>
      <c r="AX502" s="13" t="s">
        <v>75</v>
      </c>
      <c r="AY502" s="215" t="s">
        <v>184</v>
      </c>
    </row>
    <row r="503" spans="1:65" s="13" customFormat="1" ht="11.25">
      <c r="B503" s="205"/>
      <c r="C503" s="206"/>
      <c r="D503" s="207" t="s">
        <v>193</v>
      </c>
      <c r="E503" s="208" t="s">
        <v>1</v>
      </c>
      <c r="F503" s="209" t="s">
        <v>2754</v>
      </c>
      <c r="G503" s="206"/>
      <c r="H503" s="208" t="s">
        <v>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193</v>
      </c>
      <c r="AU503" s="215" t="s">
        <v>82</v>
      </c>
      <c r="AV503" s="13" t="s">
        <v>82</v>
      </c>
      <c r="AW503" s="13" t="s">
        <v>31</v>
      </c>
      <c r="AX503" s="13" t="s">
        <v>75</v>
      </c>
      <c r="AY503" s="215" t="s">
        <v>184</v>
      </c>
    </row>
    <row r="504" spans="1:65" s="13" customFormat="1" ht="11.25">
      <c r="B504" s="205"/>
      <c r="C504" s="206"/>
      <c r="D504" s="207" t="s">
        <v>193</v>
      </c>
      <c r="E504" s="208" t="s">
        <v>1</v>
      </c>
      <c r="F504" s="209" t="s">
        <v>2755</v>
      </c>
      <c r="G504" s="206"/>
      <c r="H504" s="208" t="s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193</v>
      </c>
      <c r="AU504" s="215" t="s">
        <v>82</v>
      </c>
      <c r="AV504" s="13" t="s">
        <v>82</v>
      </c>
      <c r="AW504" s="13" t="s">
        <v>31</v>
      </c>
      <c r="AX504" s="13" t="s">
        <v>75</v>
      </c>
      <c r="AY504" s="215" t="s">
        <v>184</v>
      </c>
    </row>
    <row r="505" spans="1:65" s="13" customFormat="1" ht="11.25">
      <c r="B505" s="205"/>
      <c r="C505" s="206"/>
      <c r="D505" s="207" t="s">
        <v>193</v>
      </c>
      <c r="E505" s="208" t="s">
        <v>1</v>
      </c>
      <c r="F505" s="209" t="s">
        <v>2756</v>
      </c>
      <c r="G505" s="206"/>
      <c r="H505" s="208" t="s">
        <v>1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193</v>
      </c>
      <c r="AU505" s="215" t="s">
        <v>82</v>
      </c>
      <c r="AV505" s="13" t="s">
        <v>82</v>
      </c>
      <c r="AW505" s="13" t="s">
        <v>31</v>
      </c>
      <c r="AX505" s="13" t="s">
        <v>75</v>
      </c>
      <c r="AY505" s="215" t="s">
        <v>184</v>
      </c>
    </row>
    <row r="506" spans="1:65" s="13" customFormat="1" ht="22.5">
      <c r="B506" s="205"/>
      <c r="C506" s="206"/>
      <c r="D506" s="207" t="s">
        <v>193</v>
      </c>
      <c r="E506" s="208" t="s">
        <v>1</v>
      </c>
      <c r="F506" s="209" t="s">
        <v>2757</v>
      </c>
      <c r="G506" s="206"/>
      <c r="H506" s="208" t="s">
        <v>1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193</v>
      </c>
      <c r="AU506" s="215" t="s">
        <v>82</v>
      </c>
      <c r="AV506" s="13" t="s">
        <v>82</v>
      </c>
      <c r="AW506" s="13" t="s">
        <v>31</v>
      </c>
      <c r="AX506" s="13" t="s">
        <v>75</v>
      </c>
      <c r="AY506" s="215" t="s">
        <v>184</v>
      </c>
    </row>
    <row r="507" spans="1:65" s="13" customFormat="1" ht="22.5">
      <c r="B507" s="205"/>
      <c r="C507" s="206"/>
      <c r="D507" s="207" t="s">
        <v>193</v>
      </c>
      <c r="E507" s="208" t="s">
        <v>1</v>
      </c>
      <c r="F507" s="209" t="s">
        <v>2761</v>
      </c>
      <c r="G507" s="206"/>
      <c r="H507" s="208" t="s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193</v>
      </c>
      <c r="AU507" s="215" t="s">
        <v>82</v>
      </c>
      <c r="AV507" s="13" t="s">
        <v>82</v>
      </c>
      <c r="AW507" s="13" t="s">
        <v>31</v>
      </c>
      <c r="AX507" s="13" t="s">
        <v>75</v>
      </c>
      <c r="AY507" s="215" t="s">
        <v>184</v>
      </c>
    </row>
    <row r="508" spans="1:65" s="14" customFormat="1" ht="11.25">
      <c r="B508" s="216"/>
      <c r="C508" s="217"/>
      <c r="D508" s="207" t="s">
        <v>193</v>
      </c>
      <c r="E508" s="218" t="s">
        <v>1</v>
      </c>
      <c r="F508" s="219" t="s">
        <v>287</v>
      </c>
      <c r="G508" s="217"/>
      <c r="H508" s="220">
        <v>12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193</v>
      </c>
      <c r="AU508" s="226" t="s">
        <v>82</v>
      </c>
      <c r="AV508" s="14" t="s">
        <v>84</v>
      </c>
      <c r="AW508" s="14" t="s">
        <v>31</v>
      </c>
      <c r="AX508" s="14" t="s">
        <v>75</v>
      </c>
      <c r="AY508" s="226" t="s">
        <v>184</v>
      </c>
    </row>
    <row r="509" spans="1:65" s="15" customFormat="1" ht="11.25">
      <c r="B509" s="241"/>
      <c r="C509" s="242"/>
      <c r="D509" s="207" t="s">
        <v>193</v>
      </c>
      <c r="E509" s="243" t="s">
        <v>1</v>
      </c>
      <c r="F509" s="244" t="s">
        <v>2077</v>
      </c>
      <c r="G509" s="242"/>
      <c r="H509" s="245">
        <v>12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AT509" s="251" t="s">
        <v>193</v>
      </c>
      <c r="AU509" s="251" t="s">
        <v>82</v>
      </c>
      <c r="AV509" s="15" t="s">
        <v>191</v>
      </c>
      <c r="AW509" s="15" t="s">
        <v>31</v>
      </c>
      <c r="AX509" s="15" t="s">
        <v>82</v>
      </c>
      <c r="AY509" s="251" t="s">
        <v>184</v>
      </c>
    </row>
    <row r="510" spans="1:65" s="2" customFormat="1" ht="24">
      <c r="A510" s="34"/>
      <c r="B510" s="35"/>
      <c r="C510" s="192" t="s">
        <v>895</v>
      </c>
      <c r="D510" s="192" t="s">
        <v>187</v>
      </c>
      <c r="E510" s="193" t="s">
        <v>2762</v>
      </c>
      <c r="F510" s="194" t="s">
        <v>2763</v>
      </c>
      <c r="G510" s="195" t="s">
        <v>1446</v>
      </c>
      <c r="H510" s="196">
        <v>1</v>
      </c>
      <c r="I510" s="197"/>
      <c r="J510" s="198">
        <f>ROUND(I510*H510,2)</f>
        <v>0</v>
      </c>
      <c r="K510" s="194" t="s">
        <v>649</v>
      </c>
      <c r="L510" s="39"/>
      <c r="M510" s="199" t="s">
        <v>1</v>
      </c>
      <c r="N510" s="200" t="s">
        <v>40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191</v>
      </c>
      <c r="AT510" s="203" t="s">
        <v>187</v>
      </c>
      <c r="AU510" s="203" t="s">
        <v>82</v>
      </c>
      <c r="AY510" s="17" t="s">
        <v>184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82</v>
      </c>
      <c r="BK510" s="204">
        <f>ROUND(I510*H510,2)</f>
        <v>0</v>
      </c>
      <c r="BL510" s="17" t="s">
        <v>191</v>
      </c>
      <c r="BM510" s="203" t="s">
        <v>1433</v>
      </c>
    </row>
    <row r="511" spans="1:65" s="2" customFormat="1" ht="55.5" customHeight="1">
      <c r="A511" s="34"/>
      <c r="B511" s="35"/>
      <c r="C511" s="192" t="s">
        <v>899</v>
      </c>
      <c r="D511" s="192" t="s">
        <v>187</v>
      </c>
      <c r="E511" s="193" t="s">
        <v>2764</v>
      </c>
      <c r="F511" s="194" t="s">
        <v>2765</v>
      </c>
      <c r="G511" s="195" t="s">
        <v>2245</v>
      </c>
      <c r="H511" s="196">
        <v>16</v>
      </c>
      <c r="I511" s="197"/>
      <c r="J511" s="198">
        <f>ROUND(I511*H511,2)</f>
        <v>0</v>
      </c>
      <c r="K511" s="194" t="s">
        <v>649</v>
      </c>
      <c r="L511" s="39"/>
      <c r="M511" s="199" t="s">
        <v>1</v>
      </c>
      <c r="N511" s="200" t="s">
        <v>40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191</v>
      </c>
      <c r="AT511" s="203" t="s">
        <v>187</v>
      </c>
      <c r="AU511" s="203" t="s">
        <v>82</v>
      </c>
      <c r="AY511" s="17" t="s">
        <v>184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82</v>
      </c>
      <c r="BK511" s="204">
        <f>ROUND(I511*H511,2)</f>
        <v>0</v>
      </c>
      <c r="BL511" s="17" t="s">
        <v>191</v>
      </c>
      <c r="BM511" s="203" t="s">
        <v>1450</v>
      </c>
    </row>
    <row r="512" spans="1:65" s="2" customFormat="1" ht="24">
      <c r="A512" s="34"/>
      <c r="B512" s="35"/>
      <c r="C512" s="192" t="s">
        <v>903</v>
      </c>
      <c r="D512" s="192" t="s">
        <v>187</v>
      </c>
      <c r="E512" s="193" t="s">
        <v>2766</v>
      </c>
      <c r="F512" s="194" t="s">
        <v>2767</v>
      </c>
      <c r="G512" s="195" t="s">
        <v>1062</v>
      </c>
      <c r="H512" s="237"/>
      <c r="I512" s="197"/>
      <c r="J512" s="198">
        <f>ROUND(I512*H512,2)</f>
        <v>0</v>
      </c>
      <c r="K512" s="194" t="s">
        <v>190</v>
      </c>
      <c r="L512" s="39"/>
      <c r="M512" s="199" t="s">
        <v>1</v>
      </c>
      <c r="N512" s="200" t="s">
        <v>40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191</v>
      </c>
      <c r="AT512" s="203" t="s">
        <v>187</v>
      </c>
      <c r="AU512" s="203" t="s">
        <v>82</v>
      </c>
      <c r="AY512" s="17" t="s">
        <v>184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82</v>
      </c>
      <c r="BK512" s="204">
        <f>ROUND(I512*H512,2)</f>
        <v>0</v>
      </c>
      <c r="BL512" s="17" t="s">
        <v>191</v>
      </c>
      <c r="BM512" s="203" t="s">
        <v>864</v>
      </c>
    </row>
    <row r="513" spans="1:65" s="12" customFormat="1" ht="25.9" customHeight="1">
      <c r="B513" s="176"/>
      <c r="C513" s="177"/>
      <c r="D513" s="178" t="s">
        <v>74</v>
      </c>
      <c r="E513" s="179" t="s">
        <v>2225</v>
      </c>
      <c r="F513" s="179" t="s">
        <v>2395</v>
      </c>
      <c r="G513" s="177"/>
      <c r="H513" s="177"/>
      <c r="I513" s="180"/>
      <c r="J513" s="181">
        <f>BK513</f>
        <v>0</v>
      </c>
      <c r="K513" s="177"/>
      <c r="L513" s="182"/>
      <c r="M513" s="183"/>
      <c r="N513" s="184"/>
      <c r="O513" s="184"/>
      <c r="P513" s="185">
        <f>SUM(P514:P519)</f>
        <v>0</v>
      </c>
      <c r="Q513" s="184"/>
      <c r="R513" s="185">
        <f>SUM(R514:R519)</f>
        <v>0</v>
      </c>
      <c r="S513" s="184"/>
      <c r="T513" s="186">
        <f>SUM(T514:T519)</f>
        <v>0</v>
      </c>
      <c r="AR513" s="187" t="s">
        <v>82</v>
      </c>
      <c r="AT513" s="188" t="s">
        <v>74</v>
      </c>
      <c r="AU513" s="188" t="s">
        <v>75</v>
      </c>
      <c r="AY513" s="187" t="s">
        <v>184</v>
      </c>
      <c r="BK513" s="189">
        <f>SUM(BK514:BK519)</f>
        <v>0</v>
      </c>
    </row>
    <row r="514" spans="1:65" s="2" customFormat="1" ht="16.5" customHeight="1">
      <c r="A514" s="34"/>
      <c r="B514" s="35"/>
      <c r="C514" s="192" t="s">
        <v>907</v>
      </c>
      <c r="D514" s="192" t="s">
        <v>187</v>
      </c>
      <c r="E514" s="193" t="s">
        <v>2768</v>
      </c>
      <c r="F514" s="194" t="s">
        <v>2769</v>
      </c>
      <c r="G514" s="195" t="s">
        <v>1015</v>
      </c>
      <c r="H514" s="196">
        <v>560</v>
      </c>
      <c r="I514" s="197"/>
      <c r="J514" s="198">
        <f t="shared" ref="J514:J519" si="0">ROUND(I514*H514,2)</f>
        <v>0</v>
      </c>
      <c r="K514" s="194" t="s">
        <v>649</v>
      </c>
      <c r="L514" s="39"/>
      <c r="M514" s="199" t="s">
        <v>1</v>
      </c>
      <c r="N514" s="200" t="s">
        <v>40</v>
      </c>
      <c r="O514" s="71"/>
      <c r="P514" s="201">
        <f t="shared" ref="P514:P519" si="1">O514*H514</f>
        <v>0</v>
      </c>
      <c r="Q514" s="201">
        <v>0</v>
      </c>
      <c r="R514" s="201">
        <f t="shared" ref="R514:R519" si="2">Q514*H514</f>
        <v>0</v>
      </c>
      <c r="S514" s="201">
        <v>0</v>
      </c>
      <c r="T514" s="202">
        <f t="shared" ref="T514:T519" si="3"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191</v>
      </c>
      <c r="AT514" s="203" t="s">
        <v>187</v>
      </c>
      <c r="AU514" s="203" t="s">
        <v>82</v>
      </c>
      <c r="AY514" s="17" t="s">
        <v>184</v>
      </c>
      <c r="BE514" s="204">
        <f t="shared" ref="BE514:BE519" si="4">IF(N514="základní",J514,0)</f>
        <v>0</v>
      </c>
      <c r="BF514" s="204">
        <f t="shared" ref="BF514:BF519" si="5">IF(N514="snížená",J514,0)</f>
        <v>0</v>
      </c>
      <c r="BG514" s="204">
        <f t="shared" ref="BG514:BG519" si="6">IF(N514="zákl. přenesená",J514,0)</f>
        <v>0</v>
      </c>
      <c r="BH514" s="204">
        <f t="shared" ref="BH514:BH519" si="7">IF(N514="sníž. přenesená",J514,0)</f>
        <v>0</v>
      </c>
      <c r="BI514" s="204">
        <f t="shared" ref="BI514:BI519" si="8">IF(N514="nulová",J514,0)</f>
        <v>0</v>
      </c>
      <c r="BJ514" s="17" t="s">
        <v>82</v>
      </c>
      <c r="BK514" s="204">
        <f t="shared" ref="BK514:BK519" si="9">ROUND(I514*H514,2)</f>
        <v>0</v>
      </c>
      <c r="BL514" s="17" t="s">
        <v>191</v>
      </c>
      <c r="BM514" s="203" t="s">
        <v>1466</v>
      </c>
    </row>
    <row r="515" spans="1:65" s="2" customFormat="1" ht="48">
      <c r="A515" s="34"/>
      <c r="B515" s="35"/>
      <c r="C515" s="192" t="s">
        <v>823</v>
      </c>
      <c r="D515" s="192" t="s">
        <v>187</v>
      </c>
      <c r="E515" s="193" t="s">
        <v>2770</v>
      </c>
      <c r="F515" s="194" t="s">
        <v>2771</v>
      </c>
      <c r="G515" s="195" t="s">
        <v>239</v>
      </c>
      <c r="H515" s="196">
        <v>6</v>
      </c>
      <c r="I515" s="197"/>
      <c r="J515" s="198">
        <f t="shared" si="0"/>
        <v>0</v>
      </c>
      <c r="K515" s="194" t="s">
        <v>649</v>
      </c>
      <c r="L515" s="39"/>
      <c r="M515" s="199" t="s">
        <v>1</v>
      </c>
      <c r="N515" s="200" t="s">
        <v>40</v>
      </c>
      <c r="O515" s="71"/>
      <c r="P515" s="201">
        <f t="shared" si="1"/>
        <v>0</v>
      </c>
      <c r="Q515" s="201">
        <v>0</v>
      </c>
      <c r="R515" s="201">
        <f t="shared" si="2"/>
        <v>0</v>
      </c>
      <c r="S515" s="201">
        <v>0</v>
      </c>
      <c r="T515" s="202">
        <f t="shared" si="3"/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3" t="s">
        <v>191</v>
      </c>
      <c r="AT515" s="203" t="s">
        <v>187</v>
      </c>
      <c r="AU515" s="203" t="s">
        <v>82</v>
      </c>
      <c r="AY515" s="17" t="s">
        <v>184</v>
      </c>
      <c r="BE515" s="204">
        <f t="shared" si="4"/>
        <v>0</v>
      </c>
      <c r="BF515" s="204">
        <f t="shared" si="5"/>
        <v>0</v>
      </c>
      <c r="BG515" s="204">
        <f t="shared" si="6"/>
        <v>0</v>
      </c>
      <c r="BH515" s="204">
        <f t="shared" si="7"/>
        <v>0</v>
      </c>
      <c r="BI515" s="204">
        <f t="shared" si="8"/>
        <v>0</v>
      </c>
      <c r="BJ515" s="17" t="s">
        <v>82</v>
      </c>
      <c r="BK515" s="204">
        <f t="shared" si="9"/>
        <v>0</v>
      </c>
      <c r="BL515" s="17" t="s">
        <v>191</v>
      </c>
      <c r="BM515" s="203" t="s">
        <v>1474</v>
      </c>
    </row>
    <row r="516" spans="1:65" s="2" customFormat="1" ht="16.5" customHeight="1">
      <c r="A516" s="34"/>
      <c r="B516" s="35"/>
      <c r="C516" s="192" t="s">
        <v>915</v>
      </c>
      <c r="D516" s="192" t="s">
        <v>187</v>
      </c>
      <c r="E516" s="193" t="s">
        <v>2772</v>
      </c>
      <c r="F516" s="194" t="s">
        <v>2773</v>
      </c>
      <c r="G516" s="195" t="s">
        <v>2245</v>
      </c>
      <c r="H516" s="196">
        <v>48</v>
      </c>
      <c r="I516" s="197"/>
      <c r="J516" s="198">
        <f t="shared" si="0"/>
        <v>0</v>
      </c>
      <c r="K516" s="194" t="s">
        <v>649</v>
      </c>
      <c r="L516" s="39"/>
      <c r="M516" s="199" t="s">
        <v>1</v>
      </c>
      <c r="N516" s="200" t="s">
        <v>40</v>
      </c>
      <c r="O516" s="71"/>
      <c r="P516" s="201">
        <f t="shared" si="1"/>
        <v>0</v>
      </c>
      <c r="Q516" s="201">
        <v>0</v>
      </c>
      <c r="R516" s="201">
        <f t="shared" si="2"/>
        <v>0</v>
      </c>
      <c r="S516" s="201">
        <v>0</v>
      </c>
      <c r="T516" s="202">
        <f t="shared" si="3"/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191</v>
      </c>
      <c r="AT516" s="203" t="s">
        <v>187</v>
      </c>
      <c r="AU516" s="203" t="s">
        <v>82</v>
      </c>
      <c r="AY516" s="17" t="s">
        <v>184</v>
      </c>
      <c r="BE516" s="204">
        <f t="shared" si="4"/>
        <v>0</v>
      </c>
      <c r="BF516" s="204">
        <f t="shared" si="5"/>
        <v>0</v>
      </c>
      <c r="BG516" s="204">
        <f t="shared" si="6"/>
        <v>0</v>
      </c>
      <c r="BH516" s="204">
        <f t="shared" si="7"/>
        <v>0</v>
      </c>
      <c r="BI516" s="204">
        <f t="shared" si="8"/>
        <v>0</v>
      </c>
      <c r="BJ516" s="17" t="s">
        <v>82</v>
      </c>
      <c r="BK516" s="204">
        <f t="shared" si="9"/>
        <v>0</v>
      </c>
      <c r="BL516" s="17" t="s">
        <v>191</v>
      </c>
      <c r="BM516" s="203" t="s">
        <v>1482</v>
      </c>
    </row>
    <row r="517" spans="1:65" s="2" customFormat="1" ht="36">
      <c r="A517" s="34"/>
      <c r="B517" s="35"/>
      <c r="C517" s="192" t="s">
        <v>921</v>
      </c>
      <c r="D517" s="192" t="s">
        <v>187</v>
      </c>
      <c r="E517" s="193" t="s">
        <v>2774</v>
      </c>
      <c r="F517" s="194" t="s">
        <v>2775</v>
      </c>
      <c r="G517" s="195" t="s">
        <v>2245</v>
      </c>
      <c r="H517" s="196">
        <v>48</v>
      </c>
      <c r="I517" s="197"/>
      <c r="J517" s="198">
        <f t="shared" si="0"/>
        <v>0</v>
      </c>
      <c r="K517" s="194" t="s">
        <v>649</v>
      </c>
      <c r="L517" s="39"/>
      <c r="M517" s="199" t="s">
        <v>1</v>
      </c>
      <c r="N517" s="200" t="s">
        <v>40</v>
      </c>
      <c r="O517" s="71"/>
      <c r="P517" s="201">
        <f t="shared" si="1"/>
        <v>0</v>
      </c>
      <c r="Q517" s="201">
        <v>0</v>
      </c>
      <c r="R517" s="201">
        <f t="shared" si="2"/>
        <v>0</v>
      </c>
      <c r="S517" s="201">
        <v>0</v>
      </c>
      <c r="T517" s="202">
        <f t="shared" si="3"/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191</v>
      </c>
      <c r="AT517" s="203" t="s">
        <v>187</v>
      </c>
      <c r="AU517" s="203" t="s">
        <v>82</v>
      </c>
      <c r="AY517" s="17" t="s">
        <v>184</v>
      </c>
      <c r="BE517" s="204">
        <f t="shared" si="4"/>
        <v>0</v>
      </c>
      <c r="BF517" s="204">
        <f t="shared" si="5"/>
        <v>0</v>
      </c>
      <c r="BG517" s="204">
        <f t="shared" si="6"/>
        <v>0</v>
      </c>
      <c r="BH517" s="204">
        <f t="shared" si="7"/>
        <v>0</v>
      </c>
      <c r="BI517" s="204">
        <f t="shared" si="8"/>
        <v>0</v>
      </c>
      <c r="BJ517" s="17" t="s">
        <v>82</v>
      </c>
      <c r="BK517" s="204">
        <f t="shared" si="9"/>
        <v>0</v>
      </c>
      <c r="BL517" s="17" t="s">
        <v>191</v>
      </c>
      <c r="BM517" s="203" t="s">
        <v>1492</v>
      </c>
    </row>
    <row r="518" spans="1:65" s="2" customFormat="1" ht="24">
      <c r="A518" s="34"/>
      <c r="B518" s="35"/>
      <c r="C518" s="192" t="s">
        <v>926</v>
      </c>
      <c r="D518" s="192" t="s">
        <v>187</v>
      </c>
      <c r="E518" s="193" t="s">
        <v>2776</v>
      </c>
      <c r="F518" s="194" t="s">
        <v>2777</v>
      </c>
      <c r="G518" s="195" t="s">
        <v>1446</v>
      </c>
      <c r="H518" s="196">
        <v>1</v>
      </c>
      <c r="I518" s="197"/>
      <c r="J518" s="198">
        <f t="shared" si="0"/>
        <v>0</v>
      </c>
      <c r="K518" s="194" t="s">
        <v>649</v>
      </c>
      <c r="L518" s="39"/>
      <c r="M518" s="199" t="s">
        <v>1</v>
      </c>
      <c r="N518" s="200" t="s">
        <v>40</v>
      </c>
      <c r="O518" s="71"/>
      <c r="P518" s="201">
        <f t="shared" si="1"/>
        <v>0</v>
      </c>
      <c r="Q518" s="201">
        <v>0</v>
      </c>
      <c r="R518" s="201">
        <f t="shared" si="2"/>
        <v>0</v>
      </c>
      <c r="S518" s="201">
        <v>0</v>
      </c>
      <c r="T518" s="202">
        <f t="shared" si="3"/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191</v>
      </c>
      <c r="AT518" s="203" t="s">
        <v>187</v>
      </c>
      <c r="AU518" s="203" t="s">
        <v>82</v>
      </c>
      <c r="AY518" s="17" t="s">
        <v>184</v>
      </c>
      <c r="BE518" s="204">
        <f t="shared" si="4"/>
        <v>0</v>
      </c>
      <c r="BF518" s="204">
        <f t="shared" si="5"/>
        <v>0</v>
      </c>
      <c r="BG518" s="204">
        <f t="shared" si="6"/>
        <v>0</v>
      </c>
      <c r="BH518" s="204">
        <f t="shared" si="7"/>
        <v>0</v>
      </c>
      <c r="BI518" s="204">
        <f t="shared" si="8"/>
        <v>0</v>
      </c>
      <c r="BJ518" s="17" t="s">
        <v>82</v>
      </c>
      <c r="BK518" s="204">
        <f t="shared" si="9"/>
        <v>0</v>
      </c>
      <c r="BL518" s="17" t="s">
        <v>191</v>
      </c>
      <c r="BM518" s="203" t="s">
        <v>809</v>
      </c>
    </row>
    <row r="519" spans="1:65" s="2" customFormat="1" ht="16.5" customHeight="1">
      <c r="A519" s="34"/>
      <c r="B519" s="35"/>
      <c r="C519" s="192" t="s">
        <v>933</v>
      </c>
      <c r="D519" s="192" t="s">
        <v>187</v>
      </c>
      <c r="E519" s="193" t="s">
        <v>2778</v>
      </c>
      <c r="F519" s="194" t="s">
        <v>2779</v>
      </c>
      <c r="G519" s="195" t="s">
        <v>1446</v>
      </c>
      <c r="H519" s="196">
        <v>1</v>
      </c>
      <c r="I519" s="197"/>
      <c r="J519" s="198">
        <f t="shared" si="0"/>
        <v>0</v>
      </c>
      <c r="K519" s="194" t="s">
        <v>649</v>
      </c>
      <c r="L519" s="39"/>
      <c r="M519" s="255" t="s">
        <v>1</v>
      </c>
      <c r="N519" s="256" t="s">
        <v>40</v>
      </c>
      <c r="O519" s="257"/>
      <c r="P519" s="258">
        <f t="shared" si="1"/>
        <v>0</v>
      </c>
      <c r="Q519" s="258">
        <v>0</v>
      </c>
      <c r="R519" s="258">
        <f t="shared" si="2"/>
        <v>0</v>
      </c>
      <c r="S519" s="258">
        <v>0</v>
      </c>
      <c r="T519" s="259">
        <f t="shared" si="3"/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191</v>
      </c>
      <c r="AT519" s="203" t="s">
        <v>187</v>
      </c>
      <c r="AU519" s="203" t="s">
        <v>82</v>
      </c>
      <c r="AY519" s="17" t="s">
        <v>184</v>
      </c>
      <c r="BE519" s="204">
        <f t="shared" si="4"/>
        <v>0</v>
      </c>
      <c r="BF519" s="204">
        <f t="shared" si="5"/>
        <v>0</v>
      </c>
      <c r="BG519" s="204">
        <f t="shared" si="6"/>
        <v>0</v>
      </c>
      <c r="BH519" s="204">
        <f t="shared" si="7"/>
        <v>0</v>
      </c>
      <c r="BI519" s="204">
        <f t="shared" si="8"/>
        <v>0</v>
      </c>
      <c r="BJ519" s="17" t="s">
        <v>82</v>
      </c>
      <c r="BK519" s="204">
        <f t="shared" si="9"/>
        <v>0</v>
      </c>
      <c r="BL519" s="17" t="s">
        <v>191</v>
      </c>
      <c r="BM519" s="203" t="s">
        <v>1538</v>
      </c>
    </row>
    <row r="520" spans="1:65" s="2" customFormat="1" ht="6.95" customHeight="1">
      <c r="A520" s="34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39"/>
      <c r="M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</sheetData>
  <sheetProtection algorithmName="SHA-512" hashValue="V4MhAFng+sJyNdPpW4qkRQUK9Smx8OfM7JcHuE3FxkakEhgfQV1nOJDDxuvHc5uZzSNSDpHCFxaKJPUUwUicOg==" saltValue="eWVHJjizmfLob67m8IweoH2BKlaaiRpQdFdiLFfyGbjK+7fZy3M/Tle96PxeXWObgwsdXzGjV3ZkaLebpkr3lQ==" spinCount="100000" sheet="1" objects="1" scenarios="1" formatColumns="0" formatRows="0" autoFilter="0"/>
  <autoFilter ref="C123:K51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2780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2781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ROUND((SUM(BE125:BE204)),  2)</f>
        <v>0</v>
      </c>
      <c r="G35" s="34"/>
      <c r="H35" s="34"/>
      <c r="I35" s="131">
        <v>0.21</v>
      </c>
      <c r="J35" s="130">
        <f>ROUND(((SUM(BE125:BE204))*I35),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ROUND((SUM(BF125:BF204)),  2)</f>
        <v>0</v>
      </c>
      <c r="G36" s="34"/>
      <c r="H36" s="34"/>
      <c r="I36" s="131">
        <v>0.15</v>
      </c>
      <c r="J36" s="130">
        <f>ROUND(((SUM(BF125:BF204))*I36),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ROUND((SUM(BG125:BG204)),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ROUND((SUM(BH125:BH204)),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ROUND((SUM(BI125:BI204)),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D1_01_4d - Měření a regulace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Luděk Berger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2782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2783</v>
      </c>
      <c r="E100" s="157"/>
      <c r="F100" s="157"/>
      <c r="G100" s="157"/>
      <c r="H100" s="157"/>
      <c r="I100" s="157"/>
      <c r="J100" s="158">
        <f>J140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2784</v>
      </c>
      <c r="E101" s="157"/>
      <c r="F101" s="157"/>
      <c r="G101" s="157"/>
      <c r="H101" s="157"/>
      <c r="I101" s="157"/>
      <c r="J101" s="158">
        <f>J176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2785</v>
      </c>
      <c r="E102" s="157"/>
      <c r="F102" s="157"/>
      <c r="G102" s="157"/>
      <c r="H102" s="157"/>
      <c r="I102" s="157"/>
      <c r="J102" s="158">
        <f>J181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2786</v>
      </c>
      <c r="E103" s="157"/>
      <c r="F103" s="157"/>
      <c r="G103" s="157"/>
      <c r="H103" s="157"/>
      <c r="I103" s="157"/>
      <c r="J103" s="158">
        <f>J184</f>
        <v>0</v>
      </c>
      <c r="K103" s="155"/>
      <c r="L103" s="159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12" t="str">
        <f>E7</f>
        <v>Nový pavilon Emergency, COS vč. JIP a nadzemní spojovací koridor se stávajícím pavilonem D – 3.NP</v>
      </c>
      <c r="F113" s="313"/>
      <c r="G113" s="313"/>
      <c r="H113" s="31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131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12" t="s">
        <v>132</v>
      </c>
      <c r="F115" s="314"/>
      <c r="G115" s="314"/>
      <c r="H115" s="314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133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5" t="str">
        <f>E11</f>
        <v>D1_01_4d - Měření a regulace</v>
      </c>
      <c r="F117" s="314"/>
      <c r="G117" s="314"/>
      <c r="H117" s="31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>Chomutov</v>
      </c>
      <c r="G119" s="36"/>
      <c r="H119" s="36"/>
      <c r="I119" s="29" t="s">
        <v>22</v>
      </c>
      <c r="J119" s="66">
        <f>IF(J14="","",J14)</f>
        <v>44368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23</v>
      </c>
      <c r="D121" s="36"/>
      <c r="E121" s="36"/>
      <c r="F121" s="27" t="str">
        <f>E17</f>
        <v>Krajská zdravotní a.s, Ústí nad Labem</v>
      </c>
      <c r="G121" s="36"/>
      <c r="H121" s="36"/>
      <c r="I121" s="29" t="s">
        <v>29</v>
      </c>
      <c r="J121" s="32" t="str">
        <f>E23</f>
        <v>Atelier Penta v.o.s.,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>Luděk Berger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170</v>
      </c>
      <c r="D124" s="168" t="s">
        <v>60</v>
      </c>
      <c r="E124" s="168" t="s">
        <v>56</v>
      </c>
      <c r="F124" s="168" t="s">
        <v>57</v>
      </c>
      <c r="G124" s="168" t="s">
        <v>171</v>
      </c>
      <c r="H124" s="168" t="s">
        <v>172</v>
      </c>
      <c r="I124" s="168" t="s">
        <v>173</v>
      </c>
      <c r="J124" s="168" t="s">
        <v>138</v>
      </c>
      <c r="K124" s="169" t="s">
        <v>174</v>
      </c>
      <c r="L124" s="170"/>
      <c r="M124" s="75" t="s">
        <v>1</v>
      </c>
      <c r="N124" s="76" t="s">
        <v>39</v>
      </c>
      <c r="O124" s="76" t="s">
        <v>175</v>
      </c>
      <c r="P124" s="76" t="s">
        <v>176</v>
      </c>
      <c r="Q124" s="76" t="s">
        <v>177</v>
      </c>
      <c r="R124" s="76" t="s">
        <v>178</v>
      </c>
      <c r="S124" s="76" t="s">
        <v>179</v>
      </c>
      <c r="T124" s="77" t="s">
        <v>180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181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P126+P140+P176+P181+P184</f>
        <v>0</v>
      </c>
      <c r="Q125" s="79"/>
      <c r="R125" s="173">
        <f>R126+R140+R176+R181+R184</f>
        <v>0</v>
      </c>
      <c r="S125" s="79"/>
      <c r="T125" s="174">
        <f>T126+T140+T176+T181+T184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140</v>
      </c>
      <c r="BK125" s="175">
        <f>BK126+BK140+BK176+BK181+BK184</f>
        <v>0</v>
      </c>
    </row>
    <row r="126" spans="1:65" s="12" customFormat="1" ht="25.9" customHeight="1">
      <c r="B126" s="176"/>
      <c r="C126" s="177"/>
      <c r="D126" s="178" t="s">
        <v>74</v>
      </c>
      <c r="E126" s="179" t="s">
        <v>2787</v>
      </c>
      <c r="F126" s="179" t="s">
        <v>2788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SUM(P127:P139)</f>
        <v>0</v>
      </c>
      <c r="Q126" s="184"/>
      <c r="R126" s="185">
        <f>SUM(R127:R139)</f>
        <v>0</v>
      </c>
      <c r="S126" s="184"/>
      <c r="T126" s="186">
        <f>SUM(T127:T139)</f>
        <v>0</v>
      </c>
      <c r="AR126" s="187" t="s">
        <v>82</v>
      </c>
      <c r="AT126" s="188" t="s">
        <v>74</v>
      </c>
      <c r="AU126" s="188" t="s">
        <v>75</v>
      </c>
      <c r="AY126" s="187" t="s">
        <v>184</v>
      </c>
      <c r="BK126" s="189">
        <f>SUM(BK127:BK139)</f>
        <v>0</v>
      </c>
    </row>
    <row r="127" spans="1:65" s="2" customFormat="1" ht="21.75" customHeight="1">
      <c r="A127" s="34"/>
      <c r="B127" s="35"/>
      <c r="C127" s="192" t="s">
        <v>82</v>
      </c>
      <c r="D127" s="192" t="s">
        <v>187</v>
      </c>
      <c r="E127" s="193" t="s">
        <v>2789</v>
      </c>
      <c r="F127" s="194" t="s">
        <v>2790</v>
      </c>
      <c r="G127" s="195" t="s">
        <v>2126</v>
      </c>
      <c r="H127" s="196">
        <v>1</v>
      </c>
      <c r="I127" s="197"/>
      <c r="J127" s="198">
        <f t="shared" ref="J127:J139" si="0">ROUND(I127*H127,2)</f>
        <v>0</v>
      </c>
      <c r="K127" s="194" t="s">
        <v>649</v>
      </c>
      <c r="L127" s="39"/>
      <c r="M127" s="199" t="s">
        <v>1</v>
      </c>
      <c r="N127" s="200" t="s">
        <v>40</v>
      </c>
      <c r="O127" s="71"/>
      <c r="P127" s="201">
        <f t="shared" ref="P127:P139" si="1">O127*H127</f>
        <v>0</v>
      </c>
      <c r="Q127" s="201">
        <v>0</v>
      </c>
      <c r="R127" s="201">
        <f t="shared" ref="R127:R139" si="2">Q127*H127</f>
        <v>0</v>
      </c>
      <c r="S127" s="201">
        <v>0</v>
      </c>
      <c r="T127" s="202">
        <f t="shared" ref="T127:T139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191</v>
      </c>
      <c r="AT127" s="203" t="s">
        <v>187</v>
      </c>
      <c r="AU127" s="203" t="s">
        <v>82</v>
      </c>
      <c r="AY127" s="17" t="s">
        <v>184</v>
      </c>
      <c r="BE127" s="204">
        <f t="shared" ref="BE127:BE139" si="4">IF(N127="základní",J127,0)</f>
        <v>0</v>
      </c>
      <c r="BF127" s="204">
        <f t="shared" ref="BF127:BF139" si="5">IF(N127="snížená",J127,0)</f>
        <v>0</v>
      </c>
      <c r="BG127" s="204">
        <f t="shared" ref="BG127:BG139" si="6">IF(N127="zákl. přenesená",J127,0)</f>
        <v>0</v>
      </c>
      <c r="BH127" s="204">
        <f t="shared" ref="BH127:BH139" si="7">IF(N127="sníž. přenesená",J127,0)</f>
        <v>0</v>
      </c>
      <c r="BI127" s="204">
        <f t="shared" ref="BI127:BI139" si="8">IF(N127="nulová",J127,0)</f>
        <v>0</v>
      </c>
      <c r="BJ127" s="17" t="s">
        <v>82</v>
      </c>
      <c r="BK127" s="204">
        <f t="shared" ref="BK127:BK139" si="9">ROUND(I127*H127,2)</f>
        <v>0</v>
      </c>
      <c r="BL127" s="17" t="s">
        <v>191</v>
      </c>
      <c r="BM127" s="203" t="s">
        <v>84</v>
      </c>
    </row>
    <row r="128" spans="1:65" s="2" customFormat="1" ht="24">
      <c r="A128" s="34"/>
      <c r="B128" s="35"/>
      <c r="C128" s="192" t="s">
        <v>84</v>
      </c>
      <c r="D128" s="192" t="s">
        <v>187</v>
      </c>
      <c r="E128" s="193" t="s">
        <v>2791</v>
      </c>
      <c r="F128" s="194" t="s">
        <v>2792</v>
      </c>
      <c r="G128" s="195" t="s">
        <v>2126</v>
      </c>
      <c r="H128" s="196">
        <v>4</v>
      </c>
      <c r="I128" s="197"/>
      <c r="J128" s="198">
        <f t="shared" si="0"/>
        <v>0</v>
      </c>
      <c r="K128" s="194" t="s">
        <v>649</v>
      </c>
      <c r="L128" s="39"/>
      <c r="M128" s="199" t="s">
        <v>1</v>
      </c>
      <c r="N128" s="200" t="s">
        <v>40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191</v>
      </c>
      <c r="AT128" s="203" t="s">
        <v>187</v>
      </c>
      <c r="AU128" s="203" t="s">
        <v>82</v>
      </c>
      <c r="AY128" s="17" t="s">
        <v>184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82</v>
      </c>
      <c r="BK128" s="204">
        <f t="shared" si="9"/>
        <v>0</v>
      </c>
      <c r="BL128" s="17" t="s">
        <v>191</v>
      </c>
      <c r="BM128" s="203" t="s">
        <v>191</v>
      </c>
    </row>
    <row r="129" spans="1:65" s="2" customFormat="1" ht="24">
      <c r="A129" s="34"/>
      <c r="B129" s="35"/>
      <c r="C129" s="192" t="s">
        <v>185</v>
      </c>
      <c r="D129" s="192" t="s">
        <v>187</v>
      </c>
      <c r="E129" s="193" t="s">
        <v>2793</v>
      </c>
      <c r="F129" s="194" t="s">
        <v>2794</v>
      </c>
      <c r="G129" s="195" t="s">
        <v>2126</v>
      </c>
      <c r="H129" s="196">
        <v>6</v>
      </c>
      <c r="I129" s="197"/>
      <c r="J129" s="198">
        <f t="shared" si="0"/>
        <v>0</v>
      </c>
      <c r="K129" s="194" t="s">
        <v>649</v>
      </c>
      <c r="L129" s="39"/>
      <c r="M129" s="199" t="s">
        <v>1</v>
      </c>
      <c r="N129" s="200" t="s">
        <v>40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191</v>
      </c>
      <c r="AT129" s="203" t="s">
        <v>187</v>
      </c>
      <c r="AU129" s="203" t="s">
        <v>82</v>
      </c>
      <c r="AY129" s="17" t="s">
        <v>184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82</v>
      </c>
      <c r="BK129" s="204">
        <f t="shared" si="9"/>
        <v>0</v>
      </c>
      <c r="BL129" s="17" t="s">
        <v>191</v>
      </c>
      <c r="BM129" s="203" t="s">
        <v>242</v>
      </c>
    </row>
    <row r="130" spans="1:65" s="2" customFormat="1" ht="24.2" customHeight="1">
      <c r="A130" s="34"/>
      <c r="B130" s="35"/>
      <c r="C130" s="192" t="s">
        <v>191</v>
      </c>
      <c r="D130" s="192" t="s">
        <v>187</v>
      </c>
      <c r="E130" s="193" t="s">
        <v>2795</v>
      </c>
      <c r="F130" s="194" t="s">
        <v>2796</v>
      </c>
      <c r="G130" s="195" t="s">
        <v>2126</v>
      </c>
      <c r="H130" s="196">
        <v>6</v>
      </c>
      <c r="I130" s="197"/>
      <c r="J130" s="198">
        <f t="shared" si="0"/>
        <v>0</v>
      </c>
      <c r="K130" s="194" t="s">
        <v>649</v>
      </c>
      <c r="L130" s="39"/>
      <c r="M130" s="199" t="s">
        <v>1</v>
      </c>
      <c r="N130" s="200" t="s">
        <v>40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82</v>
      </c>
      <c r="AY130" s="17" t="s">
        <v>184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82</v>
      </c>
      <c r="BK130" s="204">
        <f t="shared" si="9"/>
        <v>0</v>
      </c>
      <c r="BL130" s="17" t="s">
        <v>191</v>
      </c>
      <c r="BM130" s="203" t="s">
        <v>251</v>
      </c>
    </row>
    <row r="131" spans="1:65" s="2" customFormat="1" ht="24">
      <c r="A131" s="34"/>
      <c r="B131" s="35"/>
      <c r="C131" s="192" t="s">
        <v>236</v>
      </c>
      <c r="D131" s="192" t="s">
        <v>187</v>
      </c>
      <c r="E131" s="193" t="s">
        <v>2797</v>
      </c>
      <c r="F131" s="194" t="s">
        <v>2798</v>
      </c>
      <c r="G131" s="195" t="s">
        <v>2126</v>
      </c>
      <c r="H131" s="196">
        <v>1</v>
      </c>
      <c r="I131" s="197"/>
      <c r="J131" s="198">
        <f t="shared" si="0"/>
        <v>0</v>
      </c>
      <c r="K131" s="194" t="s">
        <v>649</v>
      </c>
      <c r="L131" s="39"/>
      <c r="M131" s="199" t="s">
        <v>1</v>
      </c>
      <c r="N131" s="200" t="s">
        <v>40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191</v>
      </c>
      <c r="AT131" s="203" t="s">
        <v>187</v>
      </c>
      <c r="AU131" s="203" t="s">
        <v>82</v>
      </c>
      <c r="AY131" s="17" t="s">
        <v>184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82</v>
      </c>
      <c r="BK131" s="204">
        <f t="shared" si="9"/>
        <v>0</v>
      </c>
      <c r="BL131" s="17" t="s">
        <v>191</v>
      </c>
      <c r="BM131" s="203" t="s">
        <v>261</v>
      </c>
    </row>
    <row r="132" spans="1:65" s="2" customFormat="1" ht="16.5" customHeight="1">
      <c r="A132" s="34"/>
      <c r="B132" s="35"/>
      <c r="C132" s="192" t="s">
        <v>242</v>
      </c>
      <c r="D132" s="192" t="s">
        <v>187</v>
      </c>
      <c r="E132" s="193" t="s">
        <v>2799</v>
      </c>
      <c r="F132" s="194" t="s">
        <v>2800</v>
      </c>
      <c r="G132" s="195" t="s">
        <v>2126</v>
      </c>
      <c r="H132" s="196">
        <v>1</v>
      </c>
      <c r="I132" s="197"/>
      <c r="J132" s="198">
        <f t="shared" si="0"/>
        <v>0</v>
      </c>
      <c r="K132" s="194" t="s">
        <v>649</v>
      </c>
      <c r="L132" s="39"/>
      <c r="M132" s="199" t="s">
        <v>1</v>
      </c>
      <c r="N132" s="200" t="s">
        <v>40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191</v>
      </c>
      <c r="AT132" s="203" t="s">
        <v>187</v>
      </c>
      <c r="AU132" s="203" t="s">
        <v>82</v>
      </c>
      <c r="AY132" s="17" t="s">
        <v>184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82</v>
      </c>
      <c r="BK132" s="204">
        <f t="shared" si="9"/>
        <v>0</v>
      </c>
      <c r="BL132" s="17" t="s">
        <v>191</v>
      </c>
      <c r="BM132" s="203" t="s">
        <v>287</v>
      </c>
    </row>
    <row r="133" spans="1:65" s="2" customFormat="1" ht="24.2" customHeight="1">
      <c r="A133" s="34"/>
      <c r="B133" s="35"/>
      <c r="C133" s="192" t="s">
        <v>246</v>
      </c>
      <c r="D133" s="192" t="s">
        <v>187</v>
      </c>
      <c r="E133" s="193" t="s">
        <v>2801</v>
      </c>
      <c r="F133" s="194" t="s">
        <v>2802</v>
      </c>
      <c r="G133" s="195" t="s">
        <v>2126</v>
      </c>
      <c r="H133" s="196">
        <v>4</v>
      </c>
      <c r="I133" s="197"/>
      <c r="J133" s="198">
        <f t="shared" si="0"/>
        <v>0</v>
      </c>
      <c r="K133" s="194" t="s">
        <v>649</v>
      </c>
      <c r="L133" s="39"/>
      <c r="M133" s="199" t="s">
        <v>1</v>
      </c>
      <c r="N133" s="200" t="s">
        <v>40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191</v>
      </c>
      <c r="AT133" s="203" t="s">
        <v>187</v>
      </c>
      <c r="AU133" s="203" t="s">
        <v>82</v>
      </c>
      <c r="AY133" s="17" t="s">
        <v>184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82</v>
      </c>
      <c r="BK133" s="204">
        <f t="shared" si="9"/>
        <v>0</v>
      </c>
      <c r="BL133" s="17" t="s">
        <v>191</v>
      </c>
      <c r="BM133" s="203" t="s">
        <v>343</v>
      </c>
    </row>
    <row r="134" spans="1:65" s="2" customFormat="1" ht="24">
      <c r="A134" s="34"/>
      <c r="B134" s="35"/>
      <c r="C134" s="192" t="s">
        <v>251</v>
      </c>
      <c r="D134" s="192" t="s">
        <v>187</v>
      </c>
      <c r="E134" s="193" t="s">
        <v>2803</v>
      </c>
      <c r="F134" s="194" t="s">
        <v>2804</v>
      </c>
      <c r="G134" s="195" t="s">
        <v>2126</v>
      </c>
      <c r="H134" s="196">
        <v>1</v>
      </c>
      <c r="I134" s="197"/>
      <c r="J134" s="198">
        <f t="shared" si="0"/>
        <v>0</v>
      </c>
      <c r="K134" s="194" t="s">
        <v>649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191</v>
      </c>
      <c r="AT134" s="203" t="s">
        <v>187</v>
      </c>
      <c r="AU134" s="203" t="s">
        <v>82</v>
      </c>
      <c r="AY134" s="17" t="s">
        <v>184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191</v>
      </c>
      <c r="BM134" s="203" t="s">
        <v>382</v>
      </c>
    </row>
    <row r="135" spans="1:65" s="2" customFormat="1" ht="16.5" customHeight="1">
      <c r="A135" s="34"/>
      <c r="B135" s="35"/>
      <c r="C135" s="192" t="s">
        <v>256</v>
      </c>
      <c r="D135" s="192" t="s">
        <v>187</v>
      </c>
      <c r="E135" s="193" t="s">
        <v>2805</v>
      </c>
      <c r="F135" s="194" t="s">
        <v>2806</v>
      </c>
      <c r="G135" s="195" t="s">
        <v>2126</v>
      </c>
      <c r="H135" s="196">
        <v>1</v>
      </c>
      <c r="I135" s="197"/>
      <c r="J135" s="198">
        <f t="shared" si="0"/>
        <v>0</v>
      </c>
      <c r="K135" s="194" t="s">
        <v>649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191</v>
      </c>
      <c r="AT135" s="203" t="s">
        <v>187</v>
      </c>
      <c r="AU135" s="203" t="s">
        <v>82</v>
      </c>
      <c r="AY135" s="17" t="s">
        <v>184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191</v>
      </c>
      <c r="BM135" s="203" t="s">
        <v>455</v>
      </c>
    </row>
    <row r="136" spans="1:65" s="2" customFormat="1" ht="16.5" customHeight="1">
      <c r="A136" s="34"/>
      <c r="B136" s="35"/>
      <c r="C136" s="192" t="s">
        <v>261</v>
      </c>
      <c r="D136" s="192" t="s">
        <v>187</v>
      </c>
      <c r="E136" s="193" t="s">
        <v>2807</v>
      </c>
      <c r="F136" s="194" t="s">
        <v>2808</v>
      </c>
      <c r="G136" s="195" t="s">
        <v>2126</v>
      </c>
      <c r="H136" s="196">
        <v>1</v>
      </c>
      <c r="I136" s="197"/>
      <c r="J136" s="198">
        <f t="shared" si="0"/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82</v>
      </c>
      <c r="AY136" s="17" t="s">
        <v>184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191</v>
      </c>
      <c r="BM136" s="203" t="s">
        <v>507</v>
      </c>
    </row>
    <row r="137" spans="1:65" s="2" customFormat="1" ht="16.5" customHeight="1">
      <c r="A137" s="34"/>
      <c r="B137" s="35"/>
      <c r="C137" s="192" t="s">
        <v>270</v>
      </c>
      <c r="D137" s="192" t="s">
        <v>187</v>
      </c>
      <c r="E137" s="193" t="s">
        <v>2809</v>
      </c>
      <c r="F137" s="194" t="s">
        <v>2810</v>
      </c>
      <c r="G137" s="195" t="s">
        <v>2126</v>
      </c>
      <c r="H137" s="196">
        <v>1</v>
      </c>
      <c r="I137" s="197"/>
      <c r="J137" s="198">
        <f t="shared" si="0"/>
        <v>0</v>
      </c>
      <c r="K137" s="194" t="s">
        <v>649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191</v>
      </c>
      <c r="AT137" s="203" t="s">
        <v>187</v>
      </c>
      <c r="AU137" s="203" t="s">
        <v>82</v>
      </c>
      <c r="AY137" s="17" t="s">
        <v>184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191</v>
      </c>
      <c r="BM137" s="203" t="s">
        <v>519</v>
      </c>
    </row>
    <row r="138" spans="1:65" s="2" customFormat="1" ht="16.5" customHeight="1">
      <c r="A138" s="34"/>
      <c r="B138" s="35"/>
      <c r="C138" s="192" t="s">
        <v>287</v>
      </c>
      <c r="D138" s="192" t="s">
        <v>187</v>
      </c>
      <c r="E138" s="193" t="s">
        <v>2811</v>
      </c>
      <c r="F138" s="194" t="s">
        <v>2812</v>
      </c>
      <c r="G138" s="195" t="s">
        <v>2126</v>
      </c>
      <c r="H138" s="196">
        <v>1</v>
      </c>
      <c r="I138" s="197"/>
      <c r="J138" s="198">
        <f t="shared" si="0"/>
        <v>0</v>
      </c>
      <c r="K138" s="194" t="s">
        <v>649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191</v>
      </c>
      <c r="AT138" s="203" t="s">
        <v>187</v>
      </c>
      <c r="AU138" s="203" t="s">
        <v>82</v>
      </c>
      <c r="AY138" s="17" t="s">
        <v>184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191</v>
      </c>
      <c r="BM138" s="203" t="s">
        <v>539</v>
      </c>
    </row>
    <row r="139" spans="1:65" s="2" customFormat="1" ht="16.5" customHeight="1">
      <c r="A139" s="34"/>
      <c r="B139" s="35"/>
      <c r="C139" s="192" t="s">
        <v>324</v>
      </c>
      <c r="D139" s="192" t="s">
        <v>187</v>
      </c>
      <c r="E139" s="193" t="s">
        <v>2813</v>
      </c>
      <c r="F139" s="194" t="s">
        <v>2814</v>
      </c>
      <c r="G139" s="195" t="s">
        <v>2126</v>
      </c>
      <c r="H139" s="196">
        <v>2</v>
      </c>
      <c r="I139" s="197"/>
      <c r="J139" s="198">
        <f t="shared" si="0"/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191</v>
      </c>
      <c r="AT139" s="203" t="s">
        <v>187</v>
      </c>
      <c r="AU139" s="203" t="s">
        <v>82</v>
      </c>
      <c r="AY139" s="17" t="s">
        <v>184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191</v>
      </c>
      <c r="BM139" s="203" t="s">
        <v>591</v>
      </c>
    </row>
    <row r="140" spans="1:65" s="12" customFormat="1" ht="25.9" customHeight="1">
      <c r="B140" s="176"/>
      <c r="C140" s="177"/>
      <c r="D140" s="178" t="s">
        <v>74</v>
      </c>
      <c r="E140" s="179" t="s">
        <v>2170</v>
      </c>
      <c r="F140" s="179" t="s">
        <v>2815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SUM(P141:P175)</f>
        <v>0</v>
      </c>
      <c r="Q140" s="184"/>
      <c r="R140" s="185">
        <f>SUM(R141:R175)</f>
        <v>0</v>
      </c>
      <c r="S140" s="184"/>
      <c r="T140" s="186">
        <f>SUM(T141:T175)</f>
        <v>0</v>
      </c>
      <c r="AR140" s="187" t="s">
        <v>82</v>
      </c>
      <c r="AT140" s="188" t="s">
        <v>74</v>
      </c>
      <c r="AU140" s="188" t="s">
        <v>75</v>
      </c>
      <c r="AY140" s="187" t="s">
        <v>184</v>
      </c>
      <c r="BK140" s="189">
        <f>SUM(BK141:BK175)</f>
        <v>0</v>
      </c>
    </row>
    <row r="141" spans="1:65" s="2" customFormat="1" ht="16.5" customHeight="1">
      <c r="A141" s="34"/>
      <c r="B141" s="35"/>
      <c r="C141" s="192" t="s">
        <v>343</v>
      </c>
      <c r="D141" s="192" t="s">
        <v>187</v>
      </c>
      <c r="E141" s="193" t="s">
        <v>2816</v>
      </c>
      <c r="F141" s="194" t="s">
        <v>2817</v>
      </c>
      <c r="G141" s="195" t="s">
        <v>327</v>
      </c>
      <c r="H141" s="196">
        <v>40</v>
      </c>
      <c r="I141" s="197"/>
      <c r="J141" s="198">
        <f t="shared" ref="J141:J175" si="10">ROUND(I141*H141,2)</f>
        <v>0</v>
      </c>
      <c r="K141" s="194" t="s">
        <v>649</v>
      </c>
      <c r="L141" s="39"/>
      <c r="M141" s="199" t="s">
        <v>1</v>
      </c>
      <c r="N141" s="200" t="s">
        <v>40</v>
      </c>
      <c r="O141" s="71"/>
      <c r="P141" s="201">
        <f t="shared" ref="P141:P175" si="11">O141*H141</f>
        <v>0</v>
      </c>
      <c r="Q141" s="201">
        <v>0</v>
      </c>
      <c r="R141" s="201">
        <f t="shared" ref="R141:R175" si="12">Q141*H141</f>
        <v>0</v>
      </c>
      <c r="S141" s="201">
        <v>0</v>
      </c>
      <c r="T141" s="202">
        <f t="shared" ref="T141:T175" si="1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191</v>
      </c>
      <c r="AT141" s="203" t="s">
        <v>187</v>
      </c>
      <c r="AU141" s="203" t="s">
        <v>82</v>
      </c>
      <c r="AY141" s="17" t="s">
        <v>184</v>
      </c>
      <c r="BE141" s="204">
        <f t="shared" ref="BE141:BE175" si="14">IF(N141="základní",J141,0)</f>
        <v>0</v>
      </c>
      <c r="BF141" s="204">
        <f t="shared" ref="BF141:BF175" si="15">IF(N141="snížená",J141,0)</f>
        <v>0</v>
      </c>
      <c r="BG141" s="204">
        <f t="shared" ref="BG141:BG175" si="16">IF(N141="zákl. přenesená",J141,0)</f>
        <v>0</v>
      </c>
      <c r="BH141" s="204">
        <f t="shared" ref="BH141:BH175" si="17">IF(N141="sníž. přenesená",J141,0)</f>
        <v>0</v>
      </c>
      <c r="BI141" s="204">
        <f t="shared" ref="BI141:BI175" si="18">IF(N141="nulová",J141,0)</f>
        <v>0</v>
      </c>
      <c r="BJ141" s="17" t="s">
        <v>82</v>
      </c>
      <c r="BK141" s="204">
        <f t="shared" ref="BK141:BK175" si="19">ROUND(I141*H141,2)</f>
        <v>0</v>
      </c>
      <c r="BL141" s="17" t="s">
        <v>191</v>
      </c>
      <c r="BM141" s="203" t="s">
        <v>626</v>
      </c>
    </row>
    <row r="142" spans="1:65" s="2" customFormat="1" ht="16.5" customHeight="1">
      <c r="A142" s="34"/>
      <c r="B142" s="35"/>
      <c r="C142" s="192" t="s">
        <v>8</v>
      </c>
      <c r="D142" s="192" t="s">
        <v>187</v>
      </c>
      <c r="E142" s="193" t="s">
        <v>2818</v>
      </c>
      <c r="F142" s="194" t="s">
        <v>2819</v>
      </c>
      <c r="G142" s="195" t="s">
        <v>327</v>
      </c>
      <c r="H142" s="196">
        <v>5</v>
      </c>
      <c r="I142" s="197"/>
      <c r="J142" s="198">
        <f t="shared" si="10"/>
        <v>0</v>
      </c>
      <c r="K142" s="194" t="s">
        <v>649</v>
      </c>
      <c r="L142" s="39"/>
      <c r="M142" s="199" t="s">
        <v>1</v>
      </c>
      <c r="N142" s="200" t="s">
        <v>40</v>
      </c>
      <c r="O142" s="71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191</v>
      </c>
      <c r="AT142" s="203" t="s">
        <v>187</v>
      </c>
      <c r="AU142" s="203" t="s">
        <v>82</v>
      </c>
      <c r="AY142" s="17" t="s">
        <v>184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17" t="s">
        <v>82</v>
      </c>
      <c r="BK142" s="204">
        <f t="shared" si="19"/>
        <v>0</v>
      </c>
      <c r="BL142" s="17" t="s">
        <v>191</v>
      </c>
      <c r="BM142" s="203" t="s">
        <v>640</v>
      </c>
    </row>
    <row r="143" spans="1:65" s="2" customFormat="1" ht="24">
      <c r="A143" s="34"/>
      <c r="B143" s="35"/>
      <c r="C143" s="192" t="s">
        <v>382</v>
      </c>
      <c r="D143" s="192" t="s">
        <v>187</v>
      </c>
      <c r="E143" s="193" t="s">
        <v>2820</v>
      </c>
      <c r="F143" s="194" t="s">
        <v>2821</v>
      </c>
      <c r="G143" s="195" t="s">
        <v>327</v>
      </c>
      <c r="H143" s="196">
        <v>40</v>
      </c>
      <c r="I143" s="197"/>
      <c r="J143" s="198">
        <f t="shared" si="10"/>
        <v>0</v>
      </c>
      <c r="K143" s="194" t="s">
        <v>649</v>
      </c>
      <c r="L143" s="39"/>
      <c r="M143" s="199" t="s">
        <v>1</v>
      </c>
      <c r="N143" s="200" t="s">
        <v>40</v>
      </c>
      <c r="O143" s="71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191</v>
      </c>
      <c r="AT143" s="203" t="s">
        <v>187</v>
      </c>
      <c r="AU143" s="203" t="s">
        <v>82</v>
      </c>
      <c r="AY143" s="17" t="s">
        <v>184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7" t="s">
        <v>82</v>
      </c>
      <c r="BK143" s="204">
        <f t="shared" si="19"/>
        <v>0</v>
      </c>
      <c r="BL143" s="17" t="s">
        <v>191</v>
      </c>
      <c r="BM143" s="203" t="s">
        <v>715</v>
      </c>
    </row>
    <row r="144" spans="1:65" s="2" customFormat="1" ht="24">
      <c r="A144" s="34"/>
      <c r="B144" s="35"/>
      <c r="C144" s="192" t="s">
        <v>390</v>
      </c>
      <c r="D144" s="192" t="s">
        <v>187</v>
      </c>
      <c r="E144" s="193" t="s">
        <v>2822</v>
      </c>
      <c r="F144" s="194" t="s">
        <v>2823</v>
      </c>
      <c r="G144" s="195" t="s">
        <v>327</v>
      </c>
      <c r="H144" s="196">
        <v>40</v>
      </c>
      <c r="I144" s="197"/>
      <c r="J144" s="198">
        <f t="shared" si="10"/>
        <v>0</v>
      </c>
      <c r="K144" s="194" t="s">
        <v>649</v>
      </c>
      <c r="L144" s="39"/>
      <c r="M144" s="199" t="s">
        <v>1</v>
      </c>
      <c r="N144" s="200" t="s">
        <v>40</v>
      </c>
      <c r="O144" s="71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191</v>
      </c>
      <c r="AT144" s="203" t="s">
        <v>187</v>
      </c>
      <c r="AU144" s="203" t="s">
        <v>82</v>
      </c>
      <c r="AY144" s="17" t="s">
        <v>184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7" t="s">
        <v>82</v>
      </c>
      <c r="BK144" s="204">
        <f t="shared" si="19"/>
        <v>0</v>
      </c>
      <c r="BL144" s="17" t="s">
        <v>191</v>
      </c>
      <c r="BM144" s="203" t="s">
        <v>731</v>
      </c>
    </row>
    <row r="145" spans="1:65" s="2" customFormat="1" ht="16.5" customHeight="1">
      <c r="A145" s="34"/>
      <c r="B145" s="35"/>
      <c r="C145" s="192" t="s">
        <v>455</v>
      </c>
      <c r="D145" s="192" t="s">
        <v>187</v>
      </c>
      <c r="E145" s="193" t="s">
        <v>2824</v>
      </c>
      <c r="F145" s="194" t="s">
        <v>2825</v>
      </c>
      <c r="G145" s="195" t="s">
        <v>327</v>
      </c>
      <c r="H145" s="196">
        <v>40</v>
      </c>
      <c r="I145" s="197"/>
      <c r="J145" s="198">
        <f t="shared" si="10"/>
        <v>0</v>
      </c>
      <c r="K145" s="194" t="s">
        <v>649</v>
      </c>
      <c r="L145" s="39"/>
      <c r="M145" s="199" t="s">
        <v>1</v>
      </c>
      <c r="N145" s="200" t="s">
        <v>40</v>
      </c>
      <c r="O145" s="71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191</v>
      </c>
      <c r="AT145" s="203" t="s">
        <v>187</v>
      </c>
      <c r="AU145" s="203" t="s">
        <v>82</v>
      </c>
      <c r="AY145" s="17" t="s">
        <v>184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7" t="s">
        <v>82</v>
      </c>
      <c r="BK145" s="204">
        <f t="shared" si="19"/>
        <v>0</v>
      </c>
      <c r="BL145" s="17" t="s">
        <v>191</v>
      </c>
      <c r="BM145" s="203" t="s">
        <v>757</v>
      </c>
    </row>
    <row r="146" spans="1:65" s="2" customFormat="1" ht="16.5" customHeight="1">
      <c r="A146" s="34"/>
      <c r="B146" s="35"/>
      <c r="C146" s="192" t="s">
        <v>502</v>
      </c>
      <c r="D146" s="192" t="s">
        <v>187</v>
      </c>
      <c r="E146" s="193" t="s">
        <v>2826</v>
      </c>
      <c r="F146" s="194" t="s">
        <v>2827</v>
      </c>
      <c r="G146" s="195" t="s">
        <v>327</v>
      </c>
      <c r="H146" s="196">
        <v>5</v>
      </c>
      <c r="I146" s="197"/>
      <c r="J146" s="198">
        <f t="shared" si="10"/>
        <v>0</v>
      </c>
      <c r="K146" s="194" t="s">
        <v>649</v>
      </c>
      <c r="L146" s="39"/>
      <c r="M146" s="199" t="s">
        <v>1</v>
      </c>
      <c r="N146" s="200" t="s">
        <v>40</v>
      </c>
      <c r="O146" s="71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191</v>
      </c>
      <c r="AT146" s="203" t="s">
        <v>187</v>
      </c>
      <c r="AU146" s="203" t="s">
        <v>82</v>
      </c>
      <c r="AY146" s="17" t="s">
        <v>184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7" t="s">
        <v>82</v>
      </c>
      <c r="BK146" s="204">
        <f t="shared" si="19"/>
        <v>0</v>
      </c>
      <c r="BL146" s="17" t="s">
        <v>191</v>
      </c>
      <c r="BM146" s="203" t="s">
        <v>769</v>
      </c>
    </row>
    <row r="147" spans="1:65" s="2" customFormat="1" ht="24">
      <c r="A147" s="34"/>
      <c r="B147" s="35"/>
      <c r="C147" s="192" t="s">
        <v>507</v>
      </c>
      <c r="D147" s="192" t="s">
        <v>187</v>
      </c>
      <c r="E147" s="193" t="s">
        <v>2828</v>
      </c>
      <c r="F147" s="194" t="s">
        <v>2829</v>
      </c>
      <c r="G147" s="195" t="s">
        <v>327</v>
      </c>
      <c r="H147" s="196">
        <v>40</v>
      </c>
      <c r="I147" s="197"/>
      <c r="J147" s="198">
        <f t="shared" si="10"/>
        <v>0</v>
      </c>
      <c r="K147" s="194" t="s">
        <v>649</v>
      </c>
      <c r="L147" s="39"/>
      <c r="M147" s="199" t="s">
        <v>1</v>
      </c>
      <c r="N147" s="200" t="s">
        <v>40</v>
      </c>
      <c r="O147" s="71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191</v>
      </c>
      <c r="AT147" s="203" t="s">
        <v>187</v>
      </c>
      <c r="AU147" s="203" t="s">
        <v>82</v>
      </c>
      <c r="AY147" s="17" t="s">
        <v>184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7" t="s">
        <v>82</v>
      </c>
      <c r="BK147" s="204">
        <f t="shared" si="19"/>
        <v>0</v>
      </c>
      <c r="BL147" s="17" t="s">
        <v>191</v>
      </c>
      <c r="BM147" s="203" t="s">
        <v>779</v>
      </c>
    </row>
    <row r="148" spans="1:65" s="2" customFormat="1" ht="24">
      <c r="A148" s="34"/>
      <c r="B148" s="35"/>
      <c r="C148" s="192" t="s">
        <v>7</v>
      </c>
      <c r="D148" s="192" t="s">
        <v>187</v>
      </c>
      <c r="E148" s="193" t="s">
        <v>2830</v>
      </c>
      <c r="F148" s="194" t="s">
        <v>2831</v>
      </c>
      <c r="G148" s="195" t="s">
        <v>327</v>
      </c>
      <c r="H148" s="196">
        <v>40</v>
      </c>
      <c r="I148" s="197"/>
      <c r="J148" s="198">
        <f t="shared" si="10"/>
        <v>0</v>
      </c>
      <c r="K148" s="194" t="s">
        <v>649</v>
      </c>
      <c r="L148" s="39"/>
      <c r="M148" s="199" t="s">
        <v>1</v>
      </c>
      <c r="N148" s="200" t="s">
        <v>40</v>
      </c>
      <c r="O148" s="71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191</v>
      </c>
      <c r="AT148" s="203" t="s">
        <v>187</v>
      </c>
      <c r="AU148" s="203" t="s">
        <v>82</v>
      </c>
      <c r="AY148" s="17" t="s">
        <v>184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7" t="s">
        <v>82</v>
      </c>
      <c r="BK148" s="204">
        <f t="shared" si="19"/>
        <v>0</v>
      </c>
      <c r="BL148" s="17" t="s">
        <v>191</v>
      </c>
      <c r="BM148" s="203" t="s">
        <v>788</v>
      </c>
    </row>
    <row r="149" spans="1:65" s="2" customFormat="1" ht="16.5" customHeight="1">
      <c r="A149" s="34"/>
      <c r="B149" s="35"/>
      <c r="C149" s="192" t="s">
        <v>519</v>
      </c>
      <c r="D149" s="192" t="s">
        <v>187</v>
      </c>
      <c r="E149" s="193" t="s">
        <v>2832</v>
      </c>
      <c r="F149" s="194" t="s">
        <v>2833</v>
      </c>
      <c r="G149" s="195" t="s">
        <v>327</v>
      </c>
      <c r="H149" s="196">
        <v>40</v>
      </c>
      <c r="I149" s="197"/>
      <c r="J149" s="198">
        <f t="shared" si="10"/>
        <v>0</v>
      </c>
      <c r="K149" s="194" t="s">
        <v>649</v>
      </c>
      <c r="L149" s="39"/>
      <c r="M149" s="199" t="s">
        <v>1</v>
      </c>
      <c r="N149" s="200" t="s">
        <v>40</v>
      </c>
      <c r="O149" s="71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191</v>
      </c>
      <c r="AT149" s="203" t="s">
        <v>187</v>
      </c>
      <c r="AU149" s="203" t="s">
        <v>82</v>
      </c>
      <c r="AY149" s="17" t="s">
        <v>184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7" t="s">
        <v>82</v>
      </c>
      <c r="BK149" s="204">
        <f t="shared" si="19"/>
        <v>0</v>
      </c>
      <c r="BL149" s="17" t="s">
        <v>191</v>
      </c>
      <c r="BM149" s="203" t="s">
        <v>797</v>
      </c>
    </row>
    <row r="150" spans="1:65" s="2" customFormat="1" ht="21.75" customHeight="1">
      <c r="A150" s="34"/>
      <c r="B150" s="35"/>
      <c r="C150" s="192" t="s">
        <v>250</v>
      </c>
      <c r="D150" s="192" t="s">
        <v>187</v>
      </c>
      <c r="E150" s="193" t="s">
        <v>2834</v>
      </c>
      <c r="F150" s="194" t="s">
        <v>2835</v>
      </c>
      <c r="G150" s="195" t="s">
        <v>327</v>
      </c>
      <c r="H150" s="196">
        <v>40</v>
      </c>
      <c r="I150" s="197"/>
      <c r="J150" s="198">
        <f t="shared" si="10"/>
        <v>0</v>
      </c>
      <c r="K150" s="194" t="s">
        <v>649</v>
      </c>
      <c r="L150" s="39"/>
      <c r="M150" s="199" t="s">
        <v>1</v>
      </c>
      <c r="N150" s="200" t="s">
        <v>40</v>
      </c>
      <c r="O150" s="71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191</v>
      </c>
      <c r="AT150" s="203" t="s">
        <v>187</v>
      </c>
      <c r="AU150" s="203" t="s">
        <v>82</v>
      </c>
      <c r="AY150" s="17" t="s">
        <v>184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7" t="s">
        <v>82</v>
      </c>
      <c r="BK150" s="204">
        <f t="shared" si="19"/>
        <v>0</v>
      </c>
      <c r="BL150" s="17" t="s">
        <v>191</v>
      </c>
      <c r="BM150" s="203" t="s">
        <v>810</v>
      </c>
    </row>
    <row r="151" spans="1:65" s="2" customFormat="1" ht="16.5" customHeight="1">
      <c r="A151" s="34"/>
      <c r="B151" s="35"/>
      <c r="C151" s="192" t="s">
        <v>539</v>
      </c>
      <c r="D151" s="192" t="s">
        <v>187</v>
      </c>
      <c r="E151" s="193" t="s">
        <v>2836</v>
      </c>
      <c r="F151" s="194" t="s">
        <v>2837</v>
      </c>
      <c r="G151" s="195" t="s">
        <v>327</v>
      </c>
      <c r="H151" s="196">
        <v>40</v>
      </c>
      <c r="I151" s="197"/>
      <c r="J151" s="198">
        <f t="shared" si="10"/>
        <v>0</v>
      </c>
      <c r="K151" s="194" t="s">
        <v>649</v>
      </c>
      <c r="L151" s="39"/>
      <c r="M151" s="199" t="s">
        <v>1</v>
      </c>
      <c r="N151" s="200" t="s">
        <v>40</v>
      </c>
      <c r="O151" s="71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191</v>
      </c>
      <c r="AT151" s="203" t="s">
        <v>187</v>
      </c>
      <c r="AU151" s="203" t="s">
        <v>82</v>
      </c>
      <c r="AY151" s="17" t="s">
        <v>184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7" t="s">
        <v>82</v>
      </c>
      <c r="BK151" s="204">
        <f t="shared" si="19"/>
        <v>0</v>
      </c>
      <c r="BL151" s="17" t="s">
        <v>191</v>
      </c>
      <c r="BM151" s="203" t="s">
        <v>819</v>
      </c>
    </row>
    <row r="152" spans="1:65" s="2" customFormat="1" ht="16.5" customHeight="1">
      <c r="A152" s="34"/>
      <c r="B152" s="35"/>
      <c r="C152" s="192" t="s">
        <v>565</v>
      </c>
      <c r="D152" s="192" t="s">
        <v>187</v>
      </c>
      <c r="E152" s="193" t="s">
        <v>2838</v>
      </c>
      <c r="F152" s="194" t="s">
        <v>2839</v>
      </c>
      <c r="G152" s="195" t="s">
        <v>327</v>
      </c>
      <c r="H152" s="196">
        <v>40</v>
      </c>
      <c r="I152" s="197"/>
      <c r="J152" s="198">
        <f t="shared" si="10"/>
        <v>0</v>
      </c>
      <c r="K152" s="194" t="s">
        <v>649</v>
      </c>
      <c r="L152" s="39"/>
      <c r="M152" s="199" t="s">
        <v>1</v>
      </c>
      <c r="N152" s="200" t="s">
        <v>40</v>
      </c>
      <c r="O152" s="71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191</v>
      </c>
      <c r="AT152" s="203" t="s">
        <v>187</v>
      </c>
      <c r="AU152" s="203" t="s">
        <v>82</v>
      </c>
      <c r="AY152" s="17" t="s">
        <v>184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7" t="s">
        <v>82</v>
      </c>
      <c r="BK152" s="204">
        <f t="shared" si="19"/>
        <v>0</v>
      </c>
      <c r="BL152" s="17" t="s">
        <v>191</v>
      </c>
      <c r="BM152" s="203" t="s">
        <v>828</v>
      </c>
    </row>
    <row r="153" spans="1:65" s="2" customFormat="1" ht="16.5" customHeight="1">
      <c r="A153" s="34"/>
      <c r="B153" s="35"/>
      <c r="C153" s="192" t="s">
        <v>591</v>
      </c>
      <c r="D153" s="192" t="s">
        <v>187</v>
      </c>
      <c r="E153" s="193" t="s">
        <v>2840</v>
      </c>
      <c r="F153" s="194" t="s">
        <v>2841</v>
      </c>
      <c r="G153" s="195" t="s">
        <v>327</v>
      </c>
      <c r="H153" s="196">
        <v>40</v>
      </c>
      <c r="I153" s="197"/>
      <c r="J153" s="198">
        <f t="shared" si="10"/>
        <v>0</v>
      </c>
      <c r="K153" s="194" t="s">
        <v>649</v>
      </c>
      <c r="L153" s="39"/>
      <c r="M153" s="199" t="s">
        <v>1</v>
      </c>
      <c r="N153" s="200" t="s">
        <v>40</v>
      </c>
      <c r="O153" s="71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191</v>
      </c>
      <c r="AT153" s="203" t="s">
        <v>187</v>
      </c>
      <c r="AU153" s="203" t="s">
        <v>82</v>
      </c>
      <c r="AY153" s="17" t="s">
        <v>184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7" t="s">
        <v>82</v>
      </c>
      <c r="BK153" s="204">
        <f t="shared" si="19"/>
        <v>0</v>
      </c>
      <c r="BL153" s="17" t="s">
        <v>191</v>
      </c>
      <c r="BM153" s="203" t="s">
        <v>836</v>
      </c>
    </row>
    <row r="154" spans="1:65" s="2" customFormat="1" ht="16.5" customHeight="1">
      <c r="A154" s="34"/>
      <c r="B154" s="35"/>
      <c r="C154" s="192" t="s">
        <v>597</v>
      </c>
      <c r="D154" s="192" t="s">
        <v>187</v>
      </c>
      <c r="E154" s="193" t="s">
        <v>2842</v>
      </c>
      <c r="F154" s="194" t="s">
        <v>2843</v>
      </c>
      <c r="G154" s="195" t="s">
        <v>327</v>
      </c>
      <c r="H154" s="196">
        <v>40</v>
      </c>
      <c r="I154" s="197"/>
      <c r="J154" s="198">
        <f t="shared" si="10"/>
        <v>0</v>
      </c>
      <c r="K154" s="194" t="s">
        <v>649</v>
      </c>
      <c r="L154" s="39"/>
      <c r="M154" s="199" t="s">
        <v>1</v>
      </c>
      <c r="N154" s="200" t="s">
        <v>40</v>
      </c>
      <c r="O154" s="71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191</v>
      </c>
      <c r="AT154" s="203" t="s">
        <v>187</v>
      </c>
      <c r="AU154" s="203" t="s">
        <v>82</v>
      </c>
      <c r="AY154" s="17" t="s">
        <v>184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7" t="s">
        <v>82</v>
      </c>
      <c r="BK154" s="204">
        <f t="shared" si="19"/>
        <v>0</v>
      </c>
      <c r="BL154" s="17" t="s">
        <v>191</v>
      </c>
      <c r="BM154" s="203" t="s">
        <v>846</v>
      </c>
    </row>
    <row r="155" spans="1:65" s="2" customFormat="1" ht="21.75" customHeight="1">
      <c r="A155" s="34"/>
      <c r="B155" s="35"/>
      <c r="C155" s="192" t="s">
        <v>626</v>
      </c>
      <c r="D155" s="192" t="s">
        <v>187</v>
      </c>
      <c r="E155" s="193" t="s">
        <v>2844</v>
      </c>
      <c r="F155" s="194" t="s">
        <v>2845</v>
      </c>
      <c r="G155" s="195" t="s">
        <v>327</v>
      </c>
      <c r="H155" s="196">
        <v>40</v>
      </c>
      <c r="I155" s="197"/>
      <c r="J155" s="198">
        <f t="shared" si="10"/>
        <v>0</v>
      </c>
      <c r="K155" s="194" t="s">
        <v>649</v>
      </c>
      <c r="L155" s="39"/>
      <c r="M155" s="199" t="s">
        <v>1</v>
      </c>
      <c r="N155" s="200" t="s">
        <v>40</v>
      </c>
      <c r="O155" s="71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191</v>
      </c>
      <c r="AT155" s="203" t="s">
        <v>187</v>
      </c>
      <c r="AU155" s="203" t="s">
        <v>82</v>
      </c>
      <c r="AY155" s="17" t="s">
        <v>184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7" t="s">
        <v>82</v>
      </c>
      <c r="BK155" s="204">
        <f t="shared" si="19"/>
        <v>0</v>
      </c>
      <c r="BL155" s="17" t="s">
        <v>191</v>
      </c>
      <c r="BM155" s="203" t="s">
        <v>855</v>
      </c>
    </row>
    <row r="156" spans="1:65" s="2" customFormat="1" ht="21.75" customHeight="1">
      <c r="A156" s="34"/>
      <c r="B156" s="35"/>
      <c r="C156" s="192" t="s">
        <v>631</v>
      </c>
      <c r="D156" s="192" t="s">
        <v>187</v>
      </c>
      <c r="E156" s="193" t="s">
        <v>2846</v>
      </c>
      <c r="F156" s="194" t="s">
        <v>2847</v>
      </c>
      <c r="G156" s="195" t="s">
        <v>327</v>
      </c>
      <c r="H156" s="196">
        <v>40</v>
      </c>
      <c r="I156" s="197"/>
      <c r="J156" s="198">
        <f t="shared" si="10"/>
        <v>0</v>
      </c>
      <c r="K156" s="194" t="s">
        <v>649</v>
      </c>
      <c r="L156" s="39"/>
      <c r="M156" s="199" t="s">
        <v>1</v>
      </c>
      <c r="N156" s="200" t="s">
        <v>40</v>
      </c>
      <c r="O156" s="71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191</v>
      </c>
      <c r="AT156" s="203" t="s">
        <v>187</v>
      </c>
      <c r="AU156" s="203" t="s">
        <v>82</v>
      </c>
      <c r="AY156" s="17" t="s">
        <v>184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7" t="s">
        <v>82</v>
      </c>
      <c r="BK156" s="204">
        <f t="shared" si="19"/>
        <v>0</v>
      </c>
      <c r="BL156" s="17" t="s">
        <v>191</v>
      </c>
      <c r="BM156" s="203" t="s">
        <v>864</v>
      </c>
    </row>
    <row r="157" spans="1:65" s="2" customFormat="1" ht="16.5" customHeight="1">
      <c r="A157" s="34"/>
      <c r="B157" s="35"/>
      <c r="C157" s="192" t="s">
        <v>640</v>
      </c>
      <c r="D157" s="192" t="s">
        <v>187</v>
      </c>
      <c r="E157" s="193" t="s">
        <v>2848</v>
      </c>
      <c r="F157" s="194" t="s">
        <v>2849</v>
      </c>
      <c r="G157" s="195" t="s">
        <v>327</v>
      </c>
      <c r="H157" s="196">
        <v>40</v>
      </c>
      <c r="I157" s="197"/>
      <c r="J157" s="198">
        <f t="shared" si="10"/>
        <v>0</v>
      </c>
      <c r="K157" s="194" t="s">
        <v>649</v>
      </c>
      <c r="L157" s="39"/>
      <c r="M157" s="199" t="s">
        <v>1</v>
      </c>
      <c r="N157" s="200" t="s">
        <v>40</v>
      </c>
      <c r="O157" s="71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191</v>
      </c>
      <c r="AT157" s="203" t="s">
        <v>187</v>
      </c>
      <c r="AU157" s="203" t="s">
        <v>82</v>
      </c>
      <c r="AY157" s="17" t="s">
        <v>184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7" t="s">
        <v>82</v>
      </c>
      <c r="BK157" s="204">
        <f t="shared" si="19"/>
        <v>0</v>
      </c>
      <c r="BL157" s="17" t="s">
        <v>191</v>
      </c>
      <c r="BM157" s="203" t="s">
        <v>814</v>
      </c>
    </row>
    <row r="158" spans="1:65" s="2" customFormat="1" ht="24">
      <c r="A158" s="34"/>
      <c r="B158" s="35"/>
      <c r="C158" s="192" t="s">
        <v>646</v>
      </c>
      <c r="D158" s="192" t="s">
        <v>187</v>
      </c>
      <c r="E158" s="193" t="s">
        <v>2850</v>
      </c>
      <c r="F158" s="194" t="s">
        <v>2851</v>
      </c>
      <c r="G158" s="195" t="s">
        <v>327</v>
      </c>
      <c r="H158" s="196">
        <v>40</v>
      </c>
      <c r="I158" s="197"/>
      <c r="J158" s="198">
        <f t="shared" si="10"/>
        <v>0</v>
      </c>
      <c r="K158" s="194" t="s">
        <v>649</v>
      </c>
      <c r="L158" s="39"/>
      <c r="M158" s="199" t="s">
        <v>1</v>
      </c>
      <c r="N158" s="200" t="s">
        <v>40</v>
      </c>
      <c r="O158" s="71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191</v>
      </c>
      <c r="AT158" s="203" t="s">
        <v>187</v>
      </c>
      <c r="AU158" s="203" t="s">
        <v>82</v>
      </c>
      <c r="AY158" s="17" t="s">
        <v>184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7" t="s">
        <v>82</v>
      </c>
      <c r="BK158" s="204">
        <f t="shared" si="19"/>
        <v>0</v>
      </c>
      <c r="BL158" s="17" t="s">
        <v>191</v>
      </c>
      <c r="BM158" s="203" t="s">
        <v>881</v>
      </c>
    </row>
    <row r="159" spans="1:65" s="2" customFormat="1" ht="24">
      <c r="A159" s="34"/>
      <c r="B159" s="35"/>
      <c r="C159" s="192" t="s">
        <v>715</v>
      </c>
      <c r="D159" s="192" t="s">
        <v>187</v>
      </c>
      <c r="E159" s="193" t="s">
        <v>2852</v>
      </c>
      <c r="F159" s="194" t="s">
        <v>2853</v>
      </c>
      <c r="G159" s="195" t="s">
        <v>327</v>
      </c>
      <c r="H159" s="196">
        <v>40</v>
      </c>
      <c r="I159" s="197"/>
      <c r="J159" s="198">
        <f t="shared" si="10"/>
        <v>0</v>
      </c>
      <c r="K159" s="194" t="s">
        <v>649</v>
      </c>
      <c r="L159" s="39"/>
      <c r="M159" s="199" t="s">
        <v>1</v>
      </c>
      <c r="N159" s="200" t="s">
        <v>40</v>
      </c>
      <c r="O159" s="71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191</v>
      </c>
      <c r="AT159" s="203" t="s">
        <v>187</v>
      </c>
      <c r="AU159" s="203" t="s">
        <v>82</v>
      </c>
      <c r="AY159" s="17" t="s">
        <v>184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7" t="s">
        <v>82</v>
      </c>
      <c r="BK159" s="204">
        <f t="shared" si="19"/>
        <v>0</v>
      </c>
      <c r="BL159" s="17" t="s">
        <v>191</v>
      </c>
      <c r="BM159" s="203" t="s">
        <v>888</v>
      </c>
    </row>
    <row r="160" spans="1:65" s="2" customFormat="1" ht="21.75" customHeight="1">
      <c r="A160" s="34"/>
      <c r="B160" s="35"/>
      <c r="C160" s="192" t="s">
        <v>721</v>
      </c>
      <c r="D160" s="192" t="s">
        <v>187</v>
      </c>
      <c r="E160" s="193" t="s">
        <v>2854</v>
      </c>
      <c r="F160" s="194" t="s">
        <v>2855</v>
      </c>
      <c r="G160" s="195" t="s">
        <v>327</v>
      </c>
      <c r="H160" s="196">
        <v>40</v>
      </c>
      <c r="I160" s="197"/>
      <c r="J160" s="198">
        <f t="shared" si="10"/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82</v>
      </c>
      <c r="AY160" s="17" t="s">
        <v>184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7" t="s">
        <v>82</v>
      </c>
      <c r="BK160" s="204">
        <f t="shared" si="19"/>
        <v>0</v>
      </c>
      <c r="BL160" s="17" t="s">
        <v>191</v>
      </c>
      <c r="BM160" s="203" t="s">
        <v>895</v>
      </c>
    </row>
    <row r="161" spans="1:65" s="2" customFormat="1" ht="21.75" customHeight="1">
      <c r="A161" s="34"/>
      <c r="B161" s="35"/>
      <c r="C161" s="192" t="s">
        <v>731</v>
      </c>
      <c r="D161" s="192" t="s">
        <v>187</v>
      </c>
      <c r="E161" s="193" t="s">
        <v>2856</v>
      </c>
      <c r="F161" s="194" t="s">
        <v>2857</v>
      </c>
      <c r="G161" s="195" t="s">
        <v>327</v>
      </c>
      <c r="H161" s="196">
        <v>40</v>
      </c>
      <c r="I161" s="197"/>
      <c r="J161" s="198">
        <f t="shared" si="10"/>
        <v>0</v>
      </c>
      <c r="K161" s="194" t="s">
        <v>649</v>
      </c>
      <c r="L161" s="39"/>
      <c r="M161" s="199" t="s">
        <v>1</v>
      </c>
      <c r="N161" s="200" t="s">
        <v>40</v>
      </c>
      <c r="O161" s="71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191</v>
      </c>
      <c r="AT161" s="203" t="s">
        <v>187</v>
      </c>
      <c r="AU161" s="203" t="s">
        <v>82</v>
      </c>
      <c r="AY161" s="17" t="s">
        <v>184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7" t="s">
        <v>82</v>
      </c>
      <c r="BK161" s="204">
        <f t="shared" si="19"/>
        <v>0</v>
      </c>
      <c r="BL161" s="17" t="s">
        <v>191</v>
      </c>
      <c r="BM161" s="203" t="s">
        <v>903</v>
      </c>
    </row>
    <row r="162" spans="1:65" s="2" customFormat="1" ht="21.75" customHeight="1">
      <c r="A162" s="34"/>
      <c r="B162" s="35"/>
      <c r="C162" s="192" t="s">
        <v>747</v>
      </c>
      <c r="D162" s="192" t="s">
        <v>187</v>
      </c>
      <c r="E162" s="193" t="s">
        <v>2858</v>
      </c>
      <c r="F162" s="194" t="s">
        <v>2859</v>
      </c>
      <c r="G162" s="195" t="s">
        <v>327</v>
      </c>
      <c r="H162" s="196">
        <v>40</v>
      </c>
      <c r="I162" s="197"/>
      <c r="J162" s="198">
        <f t="shared" si="10"/>
        <v>0</v>
      </c>
      <c r="K162" s="194" t="s">
        <v>649</v>
      </c>
      <c r="L162" s="39"/>
      <c r="M162" s="199" t="s">
        <v>1</v>
      </c>
      <c r="N162" s="200" t="s">
        <v>40</v>
      </c>
      <c r="O162" s="71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191</v>
      </c>
      <c r="AT162" s="203" t="s">
        <v>187</v>
      </c>
      <c r="AU162" s="203" t="s">
        <v>82</v>
      </c>
      <c r="AY162" s="17" t="s">
        <v>184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7" t="s">
        <v>82</v>
      </c>
      <c r="BK162" s="204">
        <f t="shared" si="19"/>
        <v>0</v>
      </c>
      <c r="BL162" s="17" t="s">
        <v>191</v>
      </c>
      <c r="BM162" s="203" t="s">
        <v>823</v>
      </c>
    </row>
    <row r="163" spans="1:65" s="2" customFormat="1" ht="16.5" customHeight="1">
      <c r="A163" s="34"/>
      <c r="B163" s="35"/>
      <c r="C163" s="192" t="s">
        <v>757</v>
      </c>
      <c r="D163" s="192" t="s">
        <v>187</v>
      </c>
      <c r="E163" s="193" t="s">
        <v>2860</v>
      </c>
      <c r="F163" s="194" t="s">
        <v>2861</v>
      </c>
      <c r="G163" s="195" t="s">
        <v>327</v>
      </c>
      <c r="H163" s="196">
        <v>40</v>
      </c>
      <c r="I163" s="197"/>
      <c r="J163" s="198">
        <f t="shared" si="10"/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82</v>
      </c>
      <c r="AY163" s="17" t="s">
        <v>184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7" t="s">
        <v>82</v>
      </c>
      <c r="BK163" s="204">
        <f t="shared" si="19"/>
        <v>0</v>
      </c>
      <c r="BL163" s="17" t="s">
        <v>191</v>
      </c>
      <c r="BM163" s="203" t="s">
        <v>921</v>
      </c>
    </row>
    <row r="164" spans="1:65" s="2" customFormat="1" ht="16.5" customHeight="1">
      <c r="A164" s="34"/>
      <c r="B164" s="35"/>
      <c r="C164" s="192" t="s">
        <v>763</v>
      </c>
      <c r="D164" s="192" t="s">
        <v>187</v>
      </c>
      <c r="E164" s="193" t="s">
        <v>2862</v>
      </c>
      <c r="F164" s="194" t="s">
        <v>2863</v>
      </c>
      <c r="G164" s="195" t="s">
        <v>327</v>
      </c>
      <c r="H164" s="196">
        <v>40</v>
      </c>
      <c r="I164" s="197"/>
      <c r="J164" s="198">
        <f t="shared" si="10"/>
        <v>0</v>
      </c>
      <c r="K164" s="194" t="s">
        <v>649</v>
      </c>
      <c r="L164" s="39"/>
      <c r="M164" s="199" t="s">
        <v>1</v>
      </c>
      <c r="N164" s="200" t="s">
        <v>40</v>
      </c>
      <c r="O164" s="71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191</v>
      </c>
      <c r="AT164" s="203" t="s">
        <v>187</v>
      </c>
      <c r="AU164" s="203" t="s">
        <v>82</v>
      </c>
      <c r="AY164" s="17" t="s">
        <v>184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7" t="s">
        <v>82</v>
      </c>
      <c r="BK164" s="204">
        <f t="shared" si="19"/>
        <v>0</v>
      </c>
      <c r="BL164" s="17" t="s">
        <v>191</v>
      </c>
      <c r="BM164" s="203" t="s">
        <v>933</v>
      </c>
    </row>
    <row r="165" spans="1:65" s="2" customFormat="1" ht="16.5" customHeight="1">
      <c r="A165" s="34"/>
      <c r="B165" s="35"/>
      <c r="C165" s="192" t="s">
        <v>769</v>
      </c>
      <c r="D165" s="192" t="s">
        <v>187</v>
      </c>
      <c r="E165" s="193" t="s">
        <v>2864</v>
      </c>
      <c r="F165" s="194" t="s">
        <v>2865</v>
      </c>
      <c r="G165" s="195" t="s">
        <v>327</v>
      </c>
      <c r="H165" s="196">
        <v>40</v>
      </c>
      <c r="I165" s="197"/>
      <c r="J165" s="198">
        <f t="shared" si="10"/>
        <v>0</v>
      </c>
      <c r="K165" s="194" t="s">
        <v>649</v>
      </c>
      <c r="L165" s="39"/>
      <c r="M165" s="199" t="s">
        <v>1</v>
      </c>
      <c r="N165" s="200" t="s">
        <v>40</v>
      </c>
      <c r="O165" s="71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191</v>
      </c>
      <c r="AT165" s="203" t="s">
        <v>187</v>
      </c>
      <c r="AU165" s="203" t="s">
        <v>82</v>
      </c>
      <c r="AY165" s="17" t="s">
        <v>184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7" t="s">
        <v>82</v>
      </c>
      <c r="BK165" s="204">
        <f t="shared" si="19"/>
        <v>0</v>
      </c>
      <c r="BL165" s="17" t="s">
        <v>191</v>
      </c>
      <c r="BM165" s="203" t="s">
        <v>942</v>
      </c>
    </row>
    <row r="166" spans="1:65" s="2" customFormat="1" ht="21.75" customHeight="1">
      <c r="A166" s="34"/>
      <c r="B166" s="35"/>
      <c r="C166" s="192" t="s">
        <v>774</v>
      </c>
      <c r="D166" s="192" t="s">
        <v>187</v>
      </c>
      <c r="E166" s="193" t="s">
        <v>2866</v>
      </c>
      <c r="F166" s="194" t="s">
        <v>2867</v>
      </c>
      <c r="G166" s="195" t="s">
        <v>327</v>
      </c>
      <c r="H166" s="196">
        <v>40</v>
      </c>
      <c r="I166" s="197"/>
      <c r="J166" s="198">
        <f t="shared" si="10"/>
        <v>0</v>
      </c>
      <c r="K166" s="194" t="s">
        <v>649</v>
      </c>
      <c r="L166" s="39"/>
      <c r="M166" s="199" t="s">
        <v>1</v>
      </c>
      <c r="N166" s="200" t="s">
        <v>40</v>
      </c>
      <c r="O166" s="71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191</v>
      </c>
      <c r="AT166" s="203" t="s">
        <v>187</v>
      </c>
      <c r="AU166" s="203" t="s">
        <v>82</v>
      </c>
      <c r="AY166" s="17" t="s">
        <v>184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7" t="s">
        <v>82</v>
      </c>
      <c r="BK166" s="204">
        <f t="shared" si="19"/>
        <v>0</v>
      </c>
      <c r="BL166" s="17" t="s">
        <v>191</v>
      </c>
      <c r="BM166" s="203" t="s">
        <v>952</v>
      </c>
    </row>
    <row r="167" spans="1:65" s="2" customFormat="1" ht="16.5" customHeight="1">
      <c r="A167" s="34"/>
      <c r="B167" s="35"/>
      <c r="C167" s="192" t="s">
        <v>779</v>
      </c>
      <c r="D167" s="192" t="s">
        <v>187</v>
      </c>
      <c r="E167" s="193" t="s">
        <v>2868</v>
      </c>
      <c r="F167" s="194" t="s">
        <v>2869</v>
      </c>
      <c r="G167" s="195" t="s">
        <v>327</v>
      </c>
      <c r="H167" s="196">
        <v>40</v>
      </c>
      <c r="I167" s="197"/>
      <c r="J167" s="198">
        <f t="shared" si="10"/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82</v>
      </c>
      <c r="AY167" s="17" t="s">
        <v>184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7" t="s">
        <v>82</v>
      </c>
      <c r="BK167" s="204">
        <f t="shared" si="19"/>
        <v>0</v>
      </c>
      <c r="BL167" s="17" t="s">
        <v>191</v>
      </c>
      <c r="BM167" s="203" t="s">
        <v>873</v>
      </c>
    </row>
    <row r="168" spans="1:65" s="2" customFormat="1" ht="24">
      <c r="A168" s="34"/>
      <c r="B168" s="35"/>
      <c r="C168" s="192" t="s">
        <v>784</v>
      </c>
      <c r="D168" s="192" t="s">
        <v>187</v>
      </c>
      <c r="E168" s="193" t="s">
        <v>2870</v>
      </c>
      <c r="F168" s="194" t="s">
        <v>2871</v>
      </c>
      <c r="G168" s="195" t="s">
        <v>327</v>
      </c>
      <c r="H168" s="196">
        <v>45</v>
      </c>
      <c r="I168" s="197"/>
      <c r="J168" s="198">
        <f t="shared" si="10"/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191</v>
      </c>
      <c r="AT168" s="203" t="s">
        <v>187</v>
      </c>
      <c r="AU168" s="203" t="s">
        <v>82</v>
      </c>
      <c r="AY168" s="17" t="s">
        <v>184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7" t="s">
        <v>82</v>
      </c>
      <c r="BK168" s="204">
        <f t="shared" si="19"/>
        <v>0</v>
      </c>
      <c r="BL168" s="17" t="s">
        <v>191</v>
      </c>
      <c r="BM168" s="203" t="s">
        <v>972</v>
      </c>
    </row>
    <row r="169" spans="1:65" s="2" customFormat="1" ht="24">
      <c r="A169" s="34"/>
      <c r="B169" s="35"/>
      <c r="C169" s="192" t="s">
        <v>788</v>
      </c>
      <c r="D169" s="192" t="s">
        <v>187</v>
      </c>
      <c r="E169" s="193" t="s">
        <v>2872</v>
      </c>
      <c r="F169" s="194" t="s">
        <v>2873</v>
      </c>
      <c r="G169" s="195" t="s">
        <v>327</v>
      </c>
      <c r="H169" s="196">
        <v>45</v>
      </c>
      <c r="I169" s="197"/>
      <c r="J169" s="198">
        <f t="shared" si="10"/>
        <v>0</v>
      </c>
      <c r="K169" s="194" t="s">
        <v>649</v>
      </c>
      <c r="L169" s="39"/>
      <c r="M169" s="199" t="s">
        <v>1</v>
      </c>
      <c r="N169" s="200" t="s">
        <v>40</v>
      </c>
      <c r="O169" s="71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191</v>
      </c>
      <c r="AT169" s="203" t="s">
        <v>187</v>
      </c>
      <c r="AU169" s="203" t="s">
        <v>82</v>
      </c>
      <c r="AY169" s="17" t="s">
        <v>184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7" t="s">
        <v>82</v>
      </c>
      <c r="BK169" s="204">
        <f t="shared" si="19"/>
        <v>0</v>
      </c>
      <c r="BL169" s="17" t="s">
        <v>191</v>
      </c>
      <c r="BM169" s="203" t="s">
        <v>1012</v>
      </c>
    </row>
    <row r="170" spans="1:65" s="2" customFormat="1" ht="24">
      <c r="A170" s="34"/>
      <c r="B170" s="35"/>
      <c r="C170" s="192" t="s">
        <v>792</v>
      </c>
      <c r="D170" s="192" t="s">
        <v>187</v>
      </c>
      <c r="E170" s="193" t="s">
        <v>2874</v>
      </c>
      <c r="F170" s="194" t="s">
        <v>2875</v>
      </c>
      <c r="G170" s="195" t="s">
        <v>327</v>
      </c>
      <c r="H170" s="196">
        <v>80</v>
      </c>
      <c r="I170" s="197"/>
      <c r="J170" s="198">
        <f t="shared" si="10"/>
        <v>0</v>
      </c>
      <c r="K170" s="194" t="s">
        <v>649</v>
      </c>
      <c r="L170" s="39"/>
      <c r="M170" s="199" t="s">
        <v>1</v>
      </c>
      <c r="N170" s="200" t="s">
        <v>40</v>
      </c>
      <c r="O170" s="71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191</v>
      </c>
      <c r="AT170" s="203" t="s">
        <v>187</v>
      </c>
      <c r="AU170" s="203" t="s">
        <v>82</v>
      </c>
      <c r="AY170" s="17" t="s">
        <v>184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7" t="s">
        <v>82</v>
      </c>
      <c r="BK170" s="204">
        <f t="shared" si="19"/>
        <v>0</v>
      </c>
      <c r="BL170" s="17" t="s">
        <v>191</v>
      </c>
      <c r="BM170" s="203" t="s">
        <v>1055</v>
      </c>
    </row>
    <row r="171" spans="1:65" s="2" customFormat="1" ht="24">
      <c r="A171" s="34"/>
      <c r="B171" s="35"/>
      <c r="C171" s="192" t="s">
        <v>797</v>
      </c>
      <c r="D171" s="192" t="s">
        <v>187</v>
      </c>
      <c r="E171" s="193" t="s">
        <v>2876</v>
      </c>
      <c r="F171" s="194" t="s">
        <v>2877</v>
      </c>
      <c r="G171" s="195" t="s">
        <v>327</v>
      </c>
      <c r="H171" s="196">
        <v>80</v>
      </c>
      <c r="I171" s="197"/>
      <c r="J171" s="198">
        <f t="shared" si="10"/>
        <v>0</v>
      </c>
      <c r="K171" s="194" t="s">
        <v>649</v>
      </c>
      <c r="L171" s="39"/>
      <c r="M171" s="199" t="s">
        <v>1</v>
      </c>
      <c r="N171" s="200" t="s">
        <v>40</v>
      </c>
      <c r="O171" s="71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191</v>
      </c>
      <c r="AT171" s="203" t="s">
        <v>187</v>
      </c>
      <c r="AU171" s="203" t="s">
        <v>82</v>
      </c>
      <c r="AY171" s="17" t="s">
        <v>184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7" t="s">
        <v>82</v>
      </c>
      <c r="BK171" s="204">
        <f t="shared" si="19"/>
        <v>0</v>
      </c>
      <c r="BL171" s="17" t="s">
        <v>191</v>
      </c>
      <c r="BM171" s="203" t="s">
        <v>1066</v>
      </c>
    </row>
    <row r="172" spans="1:65" s="2" customFormat="1" ht="21.75" customHeight="1">
      <c r="A172" s="34"/>
      <c r="B172" s="35"/>
      <c r="C172" s="192" t="s">
        <v>802</v>
      </c>
      <c r="D172" s="192" t="s">
        <v>187</v>
      </c>
      <c r="E172" s="193" t="s">
        <v>2878</v>
      </c>
      <c r="F172" s="194" t="s">
        <v>2879</v>
      </c>
      <c r="G172" s="195" t="s">
        <v>327</v>
      </c>
      <c r="H172" s="196">
        <v>35</v>
      </c>
      <c r="I172" s="197"/>
      <c r="J172" s="198">
        <f t="shared" si="10"/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82</v>
      </c>
      <c r="AY172" s="17" t="s">
        <v>184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7" t="s">
        <v>82</v>
      </c>
      <c r="BK172" s="204">
        <f t="shared" si="19"/>
        <v>0</v>
      </c>
      <c r="BL172" s="17" t="s">
        <v>191</v>
      </c>
      <c r="BM172" s="203" t="s">
        <v>1091</v>
      </c>
    </row>
    <row r="173" spans="1:65" s="2" customFormat="1" ht="21.75" customHeight="1">
      <c r="A173" s="34"/>
      <c r="B173" s="35"/>
      <c r="C173" s="192" t="s">
        <v>810</v>
      </c>
      <c r="D173" s="192" t="s">
        <v>187</v>
      </c>
      <c r="E173" s="193" t="s">
        <v>2880</v>
      </c>
      <c r="F173" s="194" t="s">
        <v>2881</v>
      </c>
      <c r="G173" s="195" t="s">
        <v>327</v>
      </c>
      <c r="H173" s="196">
        <v>50</v>
      </c>
      <c r="I173" s="197"/>
      <c r="J173" s="198">
        <f t="shared" si="10"/>
        <v>0</v>
      </c>
      <c r="K173" s="194" t="s">
        <v>649</v>
      </c>
      <c r="L173" s="39"/>
      <c r="M173" s="199" t="s">
        <v>1</v>
      </c>
      <c r="N173" s="200" t="s">
        <v>40</v>
      </c>
      <c r="O173" s="71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191</v>
      </c>
      <c r="AT173" s="203" t="s">
        <v>187</v>
      </c>
      <c r="AU173" s="203" t="s">
        <v>82</v>
      </c>
      <c r="AY173" s="17" t="s">
        <v>184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7" t="s">
        <v>82</v>
      </c>
      <c r="BK173" s="204">
        <f t="shared" si="19"/>
        <v>0</v>
      </c>
      <c r="BL173" s="17" t="s">
        <v>191</v>
      </c>
      <c r="BM173" s="203" t="s">
        <v>1128</v>
      </c>
    </row>
    <row r="174" spans="1:65" s="2" customFormat="1" ht="16.5" customHeight="1">
      <c r="A174" s="34"/>
      <c r="B174" s="35"/>
      <c r="C174" s="192" t="s">
        <v>815</v>
      </c>
      <c r="D174" s="192" t="s">
        <v>187</v>
      </c>
      <c r="E174" s="193" t="s">
        <v>2882</v>
      </c>
      <c r="F174" s="194" t="s">
        <v>2883</v>
      </c>
      <c r="G174" s="195" t="s">
        <v>327</v>
      </c>
      <c r="H174" s="196">
        <v>35</v>
      </c>
      <c r="I174" s="197"/>
      <c r="J174" s="198">
        <f t="shared" si="10"/>
        <v>0</v>
      </c>
      <c r="K174" s="194" t="s">
        <v>649</v>
      </c>
      <c r="L174" s="39"/>
      <c r="M174" s="199" t="s">
        <v>1</v>
      </c>
      <c r="N174" s="200" t="s">
        <v>40</v>
      </c>
      <c r="O174" s="71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191</v>
      </c>
      <c r="AT174" s="203" t="s">
        <v>187</v>
      </c>
      <c r="AU174" s="203" t="s">
        <v>82</v>
      </c>
      <c r="AY174" s="17" t="s">
        <v>184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7" t="s">
        <v>82</v>
      </c>
      <c r="BK174" s="204">
        <f t="shared" si="19"/>
        <v>0</v>
      </c>
      <c r="BL174" s="17" t="s">
        <v>191</v>
      </c>
      <c r="BM174" s="203" t="s">
        <v>729</v>
      </c>
    </row>
    <row r="175" spans="1:65" s="2" customFormat="1" ht="16.5" customHeight="1">
      <c r="A175" s="34"/>
      <c r="B175" s="35"/>
      <c r="C175" s="192" t="s">
        <v>819</v>
      </c>
      <c r="D175" s="192" t="s">
        <v>187</v>
      </c>
      <c r="E175" s="193" t="s">
        <v>2884</v>
      </c>
      <c r="F175" s="194" t="s">
        <v>2885</v>
      </c>
      <c r="G175" s="195" t="s">
        <v>327</v>
      </c>
      <c r="H175" s="196">
        <v>50</v>
      </c>
      <c r="I175" s="197"/>
      <c r="J175" s="198">
        <f t="shared" si="10"/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191</v>
      </c>
      <c r="AT175" s="203" t="s">
        <v>187</v>
      </c>
      <c r="AU175" s="203" t="s">
        <v>82</v>
      </c>
      <c r="AY175" s="17" t="s">
        <v>184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7" t="s">
        <v>82</v>
      </c>
      <c r="BK175" s="204">
        <f t="shared" si="19"/>
        <v>0</v>
      </c>
      <c r="BL175" s="17" t="s">
        <v>191</v>
      </c>
      <c r="BM175" s="203" t="s">
        <v>755</v>
      </c>
    </row>
    <row r="176" spans="1:65" s="12" customFormat="1" ht="25.9" customHeight="1">
      <c r="B176" s="176"/>
      <c r="C176" s="177"/>
      <c r="D176" s="178" t="s">
        <v>74</v>
      </c>
      <c r="E176" s="179" t="s">
        <v>2186</v>
      </c>
      <c r="F176" s="179" t="s">
        <v>2886</v>
      </c>
      <c r="G176" s="177"/>
      <c r="H176" s="177"/>
      <c r="I176" s="180"/>
      <c r="J176" s="181">
        <f>BK176</f>
        <v>0</v>
      </c>
      <c r="K176" s="177"/>
      <c r="L176" s="182"/>
      <c r="M176" s="183"/>
      <c r="N176" s="184"/>
      <c r="O176" s="184"/>
      <c r="P176" s="185">
        <f>SUM(P177:P180)</f>
        <v>0</v>
      </c>
      <c r="Q176" s="184"/>
      <c r="R176" s="185">
        <f>SUM(R177:R180)</f>
        <v>0</v>
      </c>
      <c r="S176" s="184"/>
      <c r="T176" s="186">
        <f>SUM(T177:T180)</f>
        <v>0</v>
      </c>
      <c r="AR176" s="187" t="s">
        <v>82</v>
      </c>
      <c r="AT176" s="188" t="s">
        <v>74</v>
      </c>
      <c r="AU176" s="188" t="s">
        <v>75</v>
      </c>
      <c r="AY176" s="187" t="s">
        <v>184</v>
      </c>
      <c r="BK176" s="189">
        <f>SUM(BK177:BK180)</f>
        <v>0</v>
      </c>
    </row>
    <row r="177" spans="1:65" s="2" customFormat="1" ht="21.75" customHeight="1">
      <c r="A177" s="34"/>
      <c r="B177" s="35"/>
      <c r="C177" s="192" t="s">
        <v>824</v>
      </c>
      <c r="D177" s="192" t="s">
        <v>187</v>
      </c>
      <c r="E177" s="193" t="s">
        <v>2887</v>
      </c>
      <c r="F177" s="194" t="s">
        <v>2888</v>
      </c>
      <c r="G177" s="195" t="s">
        <v>327</v>
      </c>
      <c r="H177" s="196">
        <v>70</v>
      </c>
      <c r="I177" s="197"/>
      <c r="J177" s="198">
        <f>ROUND(I177*H177,2)</f>
        <v>0</v>
      </c>
      <c r="K177" s="194" t="s">
        <v>649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191</v>
      </c>
      <c r="AT177" s="203" t="s">
        <v>187</v>
      </c>
      <c r="AU177" s="203" t="s">
        <v>82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191</v>
      </c>
      <c r="BM177" s="203" t="s">
        <v>1212</v>
      </c>
    </row>
    <row r="178" spans="1:65" s="2" customFormat="1" ht="21.75" customHeight="1">
      <c r="A178" s="34"/>
      <c r="B178" s="35"/>
      <c r="C178" s="192" t="s">
        <v>828</v>
      </c>
      <c r="D178" s="192" t="s">
        <v>187</v>
      </c>
      <c r="E178" s="193" t="s">
        <v>2889</v>
      </c>
      <c r="F178" s="194" t="s">
        <v>2890</v>
      </c>
      <c r="G178" s="195" t="s">
        <v>327</v>
      </c>
      <c r="H178" s="196">
        <v>80</v>
      </c>
      <c r="I178" s="197"/>
      <c r="J178" s="198">
        <f>ROUND(I178*H178,2)</f>
        <v>0</v>
      </c>
      <c r="K178" s="194" t="s">
        <v>649</v>
      </c>
      <c r="L178" s="39"/>
      <c r="M178" s="199" t="s">
        <v>1</v>
      </c>
      <c r="N178" s="200" t="s">
        <v>40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191</v>
      </c>
      <c r="AT178" s="203" t="s">
        <v>187</v>
      </c>
      <c r="AU178" s="203" t="s">
        <v>82</v>
      </c>
      <c r="AY178" s="17" t="s">
        <v>184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191</v>
      </c>
      <c r="BM178" s="203" t="s">
        <v>1239</v>
      </c>
    </row>
    <row r="179" spans="1:65" s="2" customFormat="1" ht="16.5" customHeight="1">
      <c r="A179" s="34"/>
      <c r="B179" s="35"/>
      <c r="C179" s="192" t="s">
        <v>832</v>
      </c>
      <c r="D179" s="192" t="s">
        <v>187</v>
      </c>
      <c r="E179" s="193" t="s">
        <v>2891</v>
      </c>
      <c r="F179" s="194" t="s">
        <v>2892</v>
      </c>
      <c r="G179" s="195" t="s">
        <v>327</v>
      </c>
      <c r="H179" s="196">
        <v>70</v>
      </c>
      <c r="I179" s="197"/>
      <c r="J179" s="198">
        <f>ROUND(I179*H179,2)</f>
        <v>0</v>
      </c>
      <c r="K179" s="194" t="s">
        <v>649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191</v>
      </c>
      <c r="AT179" s="203" t="s">
        <v>187</v>
      </c>
      <c r="AU179" s="203" t="s">
        <v>82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191</v>
      </c>
      <c r="BM179" s="203" t="s">
        <v>1253</v>
      </c>
    </row>
    <row r="180" spans="1:65" s="2" customFormat="1" ht="16.5" customHeight="1">
      <c r="A180" s="34"/>
      <c r="B180" s="35"/>
      <c r="C180" s="192" t="s">
        <v>836</v>
      </c>
      <c r="D180" s="192" t="s">
        <v>187</v>
      </c>
      <c r="E180" s="193" t="s">
        <v>2893</v>
      </c>
      <c r="F180" s="194" t="s">
        <v>2894</v>
      </c>
      <c r="G180" s="195" t="s">
        <v>327</v>
      </c>
      <c r="H180" s="196">
        <v>80</v>
      </c>
      <c r="I180" s="197"/>
      <c r="J180" s="198">
        <f>ROUND(I180*H180,2)</f>
        <v>0</v>
      </c>
      <c r="K180" s="194" t="s">
        <v>649</v>
      </c>
      <c r="L180" s="39"/>
      <c r="M180" s="199" t="s">
        <v>1</v>
      </c>
      <c r="N180" s="200" t="s">
        <v>40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191</v>
      </c>
      <c r="AT180" s="203" t="s">
        <v>187</v>
      </c>
      <c r="AU180" s="203" t="s">
        <v>82</v>
      </c>
      <c r="AY180" s="17" t="s">
        <v>184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82</v>
      </c>
      <c r="BK180" s="204">
        <f>ROUND(I180*H180,2)</f>
        <v>0</v>
      </c>
      <c r="BL180" s="17" t="s">
        <v>191</v>
      </c>
      <c r="BM180" s="203" t="s">
        <v>1267</v>
      </c>
    </row>
    <row r="181" spans="1:65" s="12" customFormat="1" ht="25.9" customHeight="1">
      <c r="B181" s="176"/>
      <c r="C181" s="177"/>
      <c r="D181" s="178" t="s">
        <v>74</v>
      </c>
      <c r="E181" s="179" t="s">
        <v>2210</v>
      </c>
      <c r="F181" s="179" t="s">
        <v>2895</v>
      </c>
      <c r="G181" s="177"/>
      <c r="H181" s="177"/>
      <c r="I181" s="180"/>
      <c r="J181" s="18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82</v>
      </c>
      <c r="AT181" s="188" t="s">
        <v>74</v>
      </c>
      <c r="AU181" s="188" t="s">
        <v>75</v>
      </c>
      <c r="AY181" s="187" t="s">
        <v>184</v>
      </c>
      <c r="BK181" s="189">
        <f>SUM(BK182:BK183)</f>
        <v>0</v>
      </c>
    </row>
    <row r="182" spans="1:65" s="2" customFormat="1" ht="16.5" customHeight="1">
      <c r="A182" s="34"/>
      <c r="B182" s="35"/>
      <c r="C182" s="192" t="s">
        <v>840</v>
      </c>
      <c r="D182" s="192" t="s">
        <v>187</v>
      </c>
      <c r="E182" s="193" t="s">
        <v>2896</v>
      </c>
      <c r="F182" s="194" t="s">
        <v>2897</v>
      </c>
      <c r="G182" s="195" t="s">
        <v>327</v>
      </c>
      <c r="H182" s="196">
        <v>40</v>
      </c>
      <c r="I182" s="197"/>
      <c r="J182" s="198">
        <f>ROUND(I182*H182,2)</f>
        <v>0</v>
      </c>
      <c r="K182" s="194" t="s">
        <v>649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82</v>
      </c>
      <c r="AY182" s="17" t="s">
        <v>184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191</v>
      </c>
      <c r="BM182" s="203" t="s">
        <v>1279</v>
      </c>
    </row>
    <row r="183" spans="1:65" s="2" customFormat="1" ht="16.5" customHeight="1">
      <c r="A183" s="34"/>
      <c r="B183" s="35"/>
      <c r="C183" s="192" t="s">
        <v>846</v>
      </c>
      <c r="D183" s="192" t="s">
        <v>187</v>
      </c>
      <c r="E183" s="193" t="s">
        <v>2898</v>
      </c>
      <c r="F183" s="194" t="s">
        <v>2899</v>
      </c>
      <c r="G183" s="195" t="s">
        <v>2126</v>
      </c>
      <c r="H183" s="196">
        <v>5</v>
      </c>
      <c r="I183" s="197"/>
      <c r="J183" s="198">
        <f>ROUND(I183*H183,2)</f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191</v>
      </c>
      <c r="AT183" s="203" t="s">
        <v>187</v>
      </c>
      <c r="AU183" s="203" t="s">
        <v>82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191</v>
      </c>
      <c r="BM183" s="203" t="s">
        <v>1291</v>
      </c>
    </row>
    <row r="184" spans="1:65" s="12" customFormat="1" ht="25.9" customHeight="1">
      <c r="B184" s="176"/>
      <c r="C184" s="177"/>
      <c r="D184" s="178" t="s">
        <v>74</v>
      </c>
      <c r="E184" s="179" t="s">
        <v>2225</v>
      </c>
      <c r="F184" s="179" t="s">
        <v>2900</v>
      </c>
      <c r="G184" s="177"/>
      <c r="H184" s="177"/>
      <c r="I184" s="180"/>
      <c r="J184" s="181">
        <f>BK184</f>
        <v>0</v>
      </c>
      <c r="K184" s="177"/>
      <c r="L184" s="182"/>
      <c r="M184" s="183"/>
      <c r="N184" s="184"/>
      <c r="O184" s="184"/>
      <c r="P184" s="185">
        <f>SUM(P185:P204)</f>
        <v>0</v>
      </c>
      <c r="Q184" s="184"/>
      <c r="R184" s="185">
        <f>SUM(R185:R204)</f>
        <v>0</v>
      </c>
      <c r="S184" s="184"/>
      <c r="T184" s="186">
        <f>SUM(T185:T204)</f>
        <v>0</v>
      </c>
      <c r="AR184" s="187" t="s">
        <v>82</v>
      </c>
      <c r="AT184" s="188" t="s">
        <v>74</v>
      </c>
      <c r="AU184" s="188" t="s">
        <v>75</v>
      </c>
      <c r="AY184" s="187" t="s">
        <v>184</v>
      </c>
      <c r="BK184" s="189">
        <f>SUM(BK185:BK204)</f>
        <v>0</v>
      </c>
    </row>
    <row r="185" spans="1:65" s="2" customFormat="1" ht="16.5" customHeight="1">
      <c r="A185" s="34"/>
      <c r="B185" s="35"/>
      <c r="C185" s="192" t="s">
        <v>851</v>
      </c>
      <c r="D185" s="192" t="s">
        <v>187</v>
      </c>
      <c r="E185" s="193" t="s">
        <v>2901</v>
      </c>
      <c r="F185" s="194" t="s">
        <v>2902</v>
      </c>
      <c r="G185" s="195" t="s">
        <v>2126</v>
      </c>
      <c r="H185" s="196">
        <v>1</v>
      </c>
      <c r="I185" s="197"/>
      <c r="J185" s="198">
        <f t="shared" ref="J185:J204" si="20">ROUND(I185*H185,2)</f>
        <v>0</v>
      </c>
      <c r="K185" s="194" t="s">
        <v>649</v>
      </c>
      <c r="L185" s="39"/>
      <c r="M185" s="199" t="s">
        <v>1</v>
      </c>
      <c r="N185" s="200" t="s">
        <v>40</v>
      </c>
      <c r="O185" s="71"/>
      <c r="P185" s="201">
        <f t="shared" ref="P185:P204" si="21">O185*H185</f>
        <v>0</v>
      </c>
      <c r="Q185" s="201">
        <v>0</v>
      </c>
      <c r="R185" s="201">
        <f t="shared" ref="R185:R204" si="22">Q185*H185</f>
        <v>0</v>
      </c>
      <c r="S185" s="201">
        <v>0</v>
      </c>
      <c r="T185" s="202">
        <f t="shared" ref="T185:T204" si="2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191</v>
      </c>
      <c r="AT185" s="203" t="s">
        <v>187</v>
      </c>
      <c r="AU185" s="203" t="s">
        <v>82</v>
      </c>
      <c r="AY185" s="17" t="s">
        <v>184</v>
      </c>
      <c r="BE185" s="204">
        <f t="shared" ref="BE185:BE204" si="24">IF(N185="základní",J185,0)</f>
        <v>0</v>
      </c>
      <c r="BF185" s="204">
        <f t="shared" ref="BF185:BF204" si="25">IF(N185="snížená",J185,0)</f>
        <v>0</v>
      </c>
      <c r="BG185" s="204">
        <f t="shared" ref="BG185:BG204" si="26">IF(N185="zákl. přenesená",J185,0)</f>
        <v>0</v>
      </c>
      <c r="BH185" s="204">
        <f t="shared" ref="BH185:BH204" si="27">IF(N185="sníž. přenesená",J185,0)</f>
        <v>0</v>
      </c>
      <c r="BI185" s="204">
        <f t="shared" ref="BI185:BI204" si="28">IF(N185="nulová",J185,0)</f>
        <v>0</v>
      </c>
      <c r="BJ185" s="17" t="s">
        <v>82</v>
      </c>
      <c r="BK185" s="204">
        <f t="shared" ref="BK185:BK204" si="29">ROUND(I185*H185,2)</f>
        <v>0</v>
      </c>
      <c r="BL185" s="17" t="s">
        <v>191</v>
      </c>
      <c r="BM185" s="203" t="s">
        <v>1301</v>
      </c>
    </row>
    <row r="186" spans="1:65" s="2" customFormat="1" ht="16.5" customHeight="1">
      <c r="A186" s="34"/>
      <c r="B186" s="35"/>
      <c r="C186" s="192" t="s">
        <v>855</v>
      </c>
      <c r="D186" s="192" t="s">
        <v>187</v>
      </c>
      <c r="E186" s="193" t="s">
        <v>2903</v>
      </c>
      <c r="F186" s="194" t="s">
        <v>2904</v>
      </c>
      <c r="G186" s="195" t="s">
        <v>2126</v>
      </c>
      <c r="H186" s="196">
        <v>1</v>
      </c>
      <c r="I186" s="197"/>
      <c r="J186" s="198">
        <f t="shared" si="20"/>
        <v>0</v>
      </c>
      <c r="K186" s="194" t="s">
        <v>649</v>
      </c>
      <c r="L186" s="39"/>
      <c r="M186" s="199" t="s">
        <v>1</v>
      </c>
      <c r="N186" s="200" t="s">
        <v>40</v>
      </c>
      <c r="O186" s="71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191</v>
      </c>
      <c r="AT186" s="203" t="s">
        <v>187</v>
      </c>
      <c r="AU186" s="203" t="s">
        <v>82</v>
      </c>
      <c r="AY186" s="17" t="s">
        <v>184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7" t="s">
        <v>82</v>
      </c>
      <c r="BK186" s="204">
        <f t="shared" si="29"/>
        <v>0</v>
      </c>
      <c r="BL186" s="17" t="s">
        <v>191</v>
      </c>
      <c r="BM186" s="203" t="s">
        <v>1313</v>
      </c>
    </row>
    <row r="187" spans="1:65" s="2" customFormat="1" ht="16.5" customHeight="1">
      <c r="A187" s="34"/>
      <c r="B187" s="35"/>
      <c r="C187" s="192" t="s">
        <v>860</v>
      </c>
      <c r="D187" s="192" t="s">
        <v>187</v>
      </c>
      <c r="E187" s="193" t="s">
        <v>2905</v>
      </c>
      <c r="F187" s="194" t="s">
        <v>2906</v>
      </c>
      <c r="G187" s="195" t="s">
        <v>2126</v>
      </c>
      <c r="H187" s="196">
        <v>2</v>
      </c>
      <c r="I187" s="197"/>
      <c r="J187" s="198">
        <f t="shared" si="20"/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82</v>
      </c>
      <c r="AY187" s="17" t="s">
        <v>184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7" t="s">
        <v>82</v>
      </c>
      <c r="BK187" s="204">
        <f t="shared" si="29"/>
        <v>0</v>
      </c>
      <c r="BL187" s="17" t="s">
        <v>191</v>
      </c>
      <c r="BM187" s="203" t="s">
        <v>1322</v>
      </c>
    </row>
    <row r="188" spans="1:65" s="2" customFormat="1" ht="16.5" customHeight="1">
      <c r="A188" s="34"/>
      <c r="B188" s="35"/>
      <c r="C188" s="192" t="s">
        <v>864</v>
      </c>
      <c r="D188" s="192" t="s">
        <v>187</v>
      </c>
      <c r="E188" s="193" t="s">
        <v>2907</v>
      </c>
      <c r="F188" s="194" t="s">
        <v>2908</v>
      </c>
      <c r="G188" s="195" t="s">
        <v>2126</v>
      </c>
      <c r="H188" s="196">
        <v>1</v>
      </c>
      <c r="I188" s="197"/>
      <c r="J188" s="198">
        <f t="shared" si="20"/>
        <v>0</v>
      </c>
      <c r="K188" s="194" t="s">
        <v>649</v>
      </c>
      <c r="L188" s="39"/>
      <c r="M188" s="199" t="s">
        <v>1</v>
      </c>
      <c r="N188" s="200" t="s">
        <v>40</v>
      </c>
      <c r="O188" s="71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191</v>
      </c>
      <c r="AT188" s="203" t="s">
        <v>187</v>
      </c>
      <c r="AU188" s="203" t="s">
        <v>82</v>
      </c>
      <c r="AY188" s="17" t="s">
        <v>184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7" t="s">
        <v>82</v>
      </c>
      <c r="BK188" s="204">
        <f t="shared" si="29"/>
        <v>0</v>
      </c>
      <c r="BL188" s="17" t="s">
        <v>191</v>
      </c>
      <c r="BM188" s="203" t="s">
        <v>1332</v>
      </c>
    </row>
    <row r="189" spans="1:65" s="2" customFormat="1" ht="16.5" customHeight="1">
      <c r="A189" s="34"/>
      <c r="B189" s="35"/>
      <c r="C189" s="192" t="s">
        <v>869</v>
      </c>
      <c r="D189" s="192" t="s">
        <v>187</v>
      </c>
      <c r="E189" s="193" t="s">
        <v>2909</v>
      </c>
      <c r="F189" s="194" t="s">
        <v>2910</v>
      </c>
      <c r="G189" s="195" t="s">
        <v>2126</v>
      </c>
      <c r="H189" s="196">
        <v>2</v>
      </c>
      <c r="I189" s="197"/>
      <c r="J189" s="198">
        <f t="shared" si="20"/>
        <v>0</v>
      </c>
      <c r="K189" s="194" t="s">
        <v>649</v>
      </c>
      <c r="L189" s="39"/>
      <c r="M189" s="199" t="s">
        <v>1</v>
      </c>
      <c r="N189" s="200" t="s">
        <v>40</v>
      </c>
      <c r="O189" s="71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191</v>
      </c>
      <c r="AT189" s="203" t="s">
        <v>187</v>
      </c>
      <c r="AU189" s="203" t="s">
        <v>82</v>
      </c>
      <c r="AY189" s="17" t="s">
        <v>184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7" t="s">
        <v>82</v>
      </c>
      <c r="BK189" s="204">
        <f t="shared" si="29"/>
        <v>0</v>
      </c>
      <c r="BL189" s="17" t="s">
        <v>191</v>
      </c>
      <c r="BM189" s="203" t="s">
        <v>1345</v>
      </c>
    </row>
    <row r="190" spans="1:65" s="2" customFormat="1" ht="16.5" customHeight="1">
      <c r="A190" s="34"/>
      <c r="B190" s="35"/>
      <c r="C190" s="192" t="s">
        <v>814</v>
      </c>
      <c r="D190" s="192" t="s">
        <v>187</v>
      </c>
      <c r="E190" s="193" t="s">
        <v>2911</v>
      </c>
      <c r="F190" s="194" t="s">
        <v>2912</v>
      </c>
      <c r="G190" s="195" t="s">
        <v>2126</v>
      </c>
      <c r="H190" s="196">
        <v>5</v>
      </c>
      <c r="I190" s="197"/>
      <c r="J190" s="198">
        <f t="shared" si="20"/>
        <v>0</v>
      </c>
      <c r="K190" s="194" t="s">
        <v>649</v>
      </c>
      <c r="L190" s="39"/>
      <c r="M190" s="199" t="s">
        <v>1</v>
      </c>
      <c r="N190" s="200" t="s">
        <v>40</v>
      </c>
      <c r="O190" s="71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191</v>
      </c>
      <c r="AT190" s="203" t="s">
        <v>187</v>
      </c>
      <c r="AU190" s="203" t="s">
        <v>82</v>
      </c>
      <c r="AY190" s="17" t="s">
        <v>184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7" t="s">
        <v>82</v>
      </c>
      <c r="BK190" s="204">
        <f t="shared" si="29"/>
        <v>0</v>
      </c>
      <c r="BL190" s="17" t="s">
        <v>191</v>
      </c>
      <c r="BM190" s="203" t="s">
        <v>1353</v>
      </c>
    </row>
    <row r="191" spans="1:65" s="2" customFormat="1" ht="24">
      <c r="A191" s="34"/>
      <c r="B191" s="35"/>
      <c r="C191" s="192" t="s">
        <v>388</v>
      </c>
      <c r="D191" s="192" t="s">
        <v>187</v>
      </c>
      <c r="E191" s="193" t="s">
        <v>2913</v>
      </c>
      <c r="F191" s="194" t="s">
        <v>2914</v>
      </c>
      <c r="G191" s="195" t="s">
        <v>2126</v>
      </c>
      <c r="H191" s="196">
        <v>42</v>
      </c>
      <c r="I191" s="197"/>
      <c r="J191" s="198">
        <f t="shared" si="20"/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191</v>
      </c>
      <c r="AT191" s="203" t="s">
        <v>187</v>
      </c>
      <c r="AU191" s="203" t="s">
        <v>82</v>
      </c>
      <c r="AY191" s="17" t="s">
        <v>184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7" t="s">
        <v>82</v>
      </c>
      <c r="BK191" s="204">
        <f t="shared" si="29"/>
        <v>0</v>
      </c>
      <c r="BL191" s="17" t="s">
        <v>191</v>
      </c>
      <c r="BM191" s="203" t="s">
        <v>1361</v>
      </c>
    </row>
    <row r="192" spans="1:65" s="2" customFormat="1" ht="16.5" customHeight="1">
      <c r="A192" s="34"/>
      <c r="B192" s="35"/>
      <c r="C192" s="192" t="s">
        <v>881</v>
      </c>
      <c r="D192" s="192" t="s">
        <v>187</v>
      </c>
      <c r="E192" s="193" t="s">
        <v>2915</v>
      </c>
      <c r="F192" s="194" t="s">
        <v>2916</v>
      </c>
      <c r="G192" s="195" t="s">
        <v>2126</v>
      </c>
      <c r="H192" s="196">
        <v>1</v>
      </c>
      <c r="I192" s="197"/>
      <c r="J192" s="198">
        <f t="shared" si="20"/>
        <v>0</v>
      </c>
      <c r="K192" s="194" t="s">
        <v>649</v>
      </c>
      <c r="L192" s="39"/>
      <c r="M192" s="199" t="s">
        <v>1</v>
      </c>
      <c r="N192" s="200" t="s">
        <v>40</v>
      </c>
      <c r="O192" s="71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191</v>
      </c>
      <c r="AT192" s="203" t="s">
        <v>187</v>
      </c>
      <c r="AU192" s="203" t="s">
        <v>82</v>
      </c>
      <c r="AY192" s="17" t="s">
        <v>184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7" t="s">
        <v>82</v>
      </c>
      <c r="BK192" s="204">
        <f t="shared" si="29"/>
        <v>0</v>
      </c>
      <c r="BL192" s="17" t="s">
        <v>191</v>
      </c>
      <c r="BM192" s="203" t="s">
        <v>1369</v>
      </c>
    </row>
    <row r="193" spans="1:65" s="2" customFormat="1" ht="16.5" customHeight="1">
      <c r="A193" s="34"/>
      <c r="B193" s="35"/>
      <c r="C193" s="192" t="s">
        <v>638</v>
      </c>
      <c r="D193" s="192" t="s">
        <v>187</v>
      </c>
      <c r="E193" s="193" t="s">
        <v>2917</v>
      </c>
      <c r="F193" s="194" t="s">
        <v>2918</v>
      </c>
      <c r="G193" s="195" t="s">
        <v>2126</v>
      </c>
      <c r="H193" s="196">
        <v>1</v>
      </c>
      <c r="I193" s="197"/>
      <c r="J193" s="198">
        <f t="shared" si="20"/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82</v>
      </c>
      <c r="AY193" s="17" t="s">
        <v>184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7" t="s">
        <v>82</v>
      </c>
      <c r="BK193" s="204">
        <f t="shared" si="29"/>
        <v>0</v>
      </c>
      <c r="BL193" s="17" t="s">
        <v>191</v>
      </c>
      <c r="BM193" s="203" t="s">
        <v>1392</v>
      </c>
    </row>
    <row r="194" spans="1:65" s="2" customFormat="1" ht="16.5" customHeight="1">
      <c r="A194" s="34"/>
      <c r="B194" s="35"/>
      <c r="C194" s="192" t="s">
        <v>888</v>
      </c>
      <c r="D194" s="192" t="s">
        <v>187</v>
      </c>
      <c r="E194" s="193" t="s">
        <v>2919</v>
      </c>
      <c r="F194" s="194" t="s">
        <v>2920</v>
      </c>
      <c r="G194" s="195" t="s">
        <v>2126</v>
      </c>
      <c r="H194" s="196">
        <v>1</v>
      </c>
      <c r="I194" s="197"/>
      <c r="J194" s="198">
        <f t="shared" si="20"/>
        <v>0</v>
      </c>
      <c r="K194" s="194" t="s">
        <v>649</v>
      </c>
      <c r="L194" s="39"/>
      <c r="M194" s="199" t="s">
        <v>1</v>
      </c>
      <c r="N194" s="200" t="s">
        <v>40</v>
      </c>
      <c r="O194" s="71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191</v>
      </c>
      <c r="AT194" s="203" t="s">
        <v>187</v>
      </c>
      <c r="AU194" s="203" t="s">
        <v>82</v>
      </c>
      <c r="AY194" s="17" t="s">
        <v>184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7" t="s">
        <v>82</v>
      </c>
      <c r="BK194" s="204">
        <f t="shared" si="29"/>
        <v>0</v>
      </c>
      <c r="BL194" s="17" t="s">
        <v>191</v>
      </c>
      <c r="BM194" s="203" t="s">
        <v>1404</v>
      </c>
    </row>
    <row r="195" spans="1:65" s="2" customFormat="1" ht="16.5" customHeight="1">
      <c r="A195" s="34"/>
      <c r="B195" s="35"/>
      <c r="C195" s="192" t="s">
        <v>868</v>
      </c>
      <c r="D195" s="192" t="s">
        <v>187</v>
      </c>
      <c r="E195" s="193" t="s">
        <v>2921</v>
      </c>
      <c r="F195" s="194" t="s">
        <v>2922</v>
      </c>
      <c r="G195" s="195" t="s">
        <v>2126</v>
      </c>
      <c r="H195" s="196">
        <v>1</v>
      </c>
      <c r="I195" s="197"/>
      <c r="J195" s="198">
        <f t="shared" si="20"/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191</v>
      </c>
      <c r="AT195" s="203" t="s">
        <v>187</v>
      </c>
      <c r="AU195" s="203" t="s">
        <v>82</v>
      </c>
      <c r="AY195" s="17" t="s">
        <v>184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7" t="s">
        <v>82</v>
      </c>
      <c r="BK195" s="204">
        <f t="shared" si="29"/>
        <v>0</v>
      </c>
      <c r="BL195" s="17" t="s">
        <v>191</v>
      </c>
      <c r="BM195" s="203" t="s">
        <v>1414</v>
      </c>
    </row>
    <row r="196" spans="1:65" s="2" customFormat="1" ht="16.5" customHeight="1">
      <c r="A196" s="34"/>
      <c r="B196" s="35"/>
      <c r="C196" s="192" t="s">
        <v>895</v>
      </c>
      <c r="D196" s="192" t="s">
        <v>187</v>
      </c>
      <c r="E196" s="193" t="s">
        <v>2923</v>
      </c>
      <c r="F196" s="194" t="s">
        <v>2924</v>
      </c>
      <c r="G196" s="195" t="s">
        <v>2126</v>
      </c>
      <c r="H196" s="196">
        <v>1</v>
      </c>
      <c r="I196" s="197"/>
      <c r="J196" s="198">
        <f t="shared" si="20"/>
        <v>0</v>
      </c>
      <c r="K196" s="194" t="s">
        <v>649</v>
      </c>
      <c r="L196" s="39"/>
      <c r="M196" s="199" t="s">
        <v>1</v>
      </c>
      <c r="N196" s="200" t="s">
        <v>40</v>
      </c>
      <c r="O196" s="71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191</v>
      </c>
      <c r="AT196" s="203" t="s">
        <v>187</v>
      </c>
      <c r="AU196" s="203" t="s">
        <v>82</v>
      </c>
      <c r="AY196" s="17" t="s">
        <v>184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7" t="s">
        <v>82</v>
      </c>
      <c r="BK196" s="204">
        <f t="shared" si="29"/>
        <v>0</v>
      </c>
      <c r="BL196" s="17" t="s">
        <v>191</v>
      </c>
      <c r="BM196" s="203" t="s">
        <v>1422</v>
      </c>
    </row>
    <row r="197" spans="1:65" s="2" customFormat="1" ht="16.5" customHeight="1">
      <c r="A197" s="34"/>
      <c r="B197" s="35"/>
      <c r="C197" s="192" t="s">
        <v>899</v>
      </c>
      <c r="D197" s="192" t="s">
        <v>187</v>
      </c>
      <c r="E197" s="193" t="s">
        <v>2925</v>
      </c>
      <c r="F197" s="194" t="s">
        <v>2926</v>
      </c>
      <c r="G197" s="195" t="s">
        <v>1062</v>
      </c>
      <c r="H197" s="237"/>
      <c r="I197" s="197"/>
      <c r="J197" s="198">
        <f t="shared" si="20"/>
        <v>0</v>
      </c>
      <c r="K197" s="194" t="s">
        <v>649</v>
      </c>
      <c r="L197" s="39"/>
      <c r="M197" s="199" t="s">
        <v>1</v>
      </c>
      <c r="N197" s="200" t="s">
        <v>40</v>
      </c>
      <c r="O197" s="71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191</v>
      </c>
      <c r="AT197" s="203" t="s">
        <v>187</v>
      </c>
      <c r="AU197" s="203" t="s">
        <v>82</v>
      </c>
      <c r="AY197" s="17" t="s">
        <v>184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7" t="s">
        <v>82</v>
      </c>
      <c r="BK197" s="204">
        <f t="shared" si="29"/>
        <v>0</v>
      </c>
      <c r="BL197" s="17" t="s">
        <v>191</v>
      </c>
      <c r="BM197" s="203" t="s">
        <v>1433</v>
      </c>
    </row>
    <row r="198" spans="1:65" s="2" customFormat="1" ht="16.5" customHeight="1">
      <c r="A198" s="34"/>
      <c r="B198" s="35"/>
      <c r="C198" s="192" t="s">
        <v>903</v>
      </c>
      <c r="D198" s="192" t="s">
        <v>187</v>
      </c>
      <c r="E198" s="193" t="s">
        <v>2927</v>
      </c>
      <c r="F198" s="194" t="s">
        <v>2928</v>
      </c>
      <c r="G198" s="195" t="s">
        <v>2126</v>
      </c>
      <c r="H198" s="196">
        <v>1</v>
      </c>
      <c r="I198" s="197"/>
      <c r="J198" s="198">
        <f t="shared" si="20"/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82</v>
      </c>
      <c r="AY198" s="17" t="s">
        <v>184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7" t="s">
        <v>82</v>
      </c>
      <c r="BK198" s="204">
        <f t="shared" si="29"/>
        <v>0</v>
      </c>
      <c r="BL198" s="17" t="s">
        <v>191</v>
      </c>
      <c r="BM198" s="203" t="s">
        <v>1450</v>
      </c>
    </row>
    <row r="199" spans="1:65" s="2" customFormat="1" ht="16.5" customHeight="1">
      <c r="A199" s="34"/>
      <c r="B199" s="35"/>
      <c r="C199" s="192" t="s">
        <v>907</v>
      </c>
      <c r="D199" s="192" t="s">
        <v>187</v>
      </c>
      <c r="E199" s="193" t="s">
        <v>2929</v>
      </c>
      <c r="F199" s="194" t="s">
        <v>2930</v>
      </c>
      <c r="G199" s="195" t="s">
        <v>2126</v>
      </c>
      <c r="H199" s="196">
        <v>1</v>
      </c>
      <c r="I199" s="197"/>
      <c r="J199" s="198">
        <f t="shared" si="20"/>
        <v>0</v>
      </c>
      <c r="K199" s="194" t="s">
        <v>649</v>
      </c>
      <c r="L199" s="39"/>
      <c r="M199" s="199" t="s">
        <v>1</v>
      </c>
      <c r="N199" s="200" t="s">
        <v>40</v>
      </c>
      <c r="O199" s="71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191</v>
      </c>
      <c r="AT199" s="203" t="s">
        <v>187</v>
      </c>
      <c r="AU199" s="203" t="s">
        <v>82</v>
      </c>
      <c r="AY199" s="17" t="s">
        <v>184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7" t="s">
        <v>82</v>
      </c>
      <c r="BK199" s="204">
        <f t="shared" si="29"/>
        <v>0</v>
      </c>
      <c r="BL199" s="17" t="s">
        <v>191</v>
      </c>
      <c r="BM199" s="203" t="s">
        <v>1458</v>
      </c>
    </row>
    <row r="200" spans="1:65" s="2" customFormat="1" ht="44.25" customHeight="1">
      <c r="A200" s="34"/>
      <c r="B200" s="35"/>
      <c r="C200" s="192" t="s">
        <v>823</v>
      </c>
      <c r="D200" s="192" t="s">
        <v>187</v>
      </c>
      <c r="E200" s="193" t="s">
        <v>2931</v>
      </c>
      <c r="F200" s="194" t="s">
        <v>2932</v>
      </c>
      <c r="G200" s="195" t="s">
        <v>2126</v>
      </c>
      <c r="H200" s="196">
        <v>1</v>
      </c>
      <c r="I200" s="197"/>
      <c r="J200" s="198">
        <f t="shared" si="20"/>
        <v>0</v>
      </c>
      <c r="K200" s="194" t="s">
        <v>649</v>
      </c>
      <c r="L200" s="39"/>
      <c r="M200" s="199" t="s">
        <v>1</v>
      </c>
      <c r="N200" s="200" t="s">
        <v>40</v>
      </c>
      <c r="O200" s="71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191</v>
      </c>
      <c r="AT200" s="203" t="s">
        <v>187</v>
      </c>
      <c r="AU200" s="203" t="s">
        <v>82</v>
      </c>
      <c r="AY200" s="17" t="s">
        <v>184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7" t="s">
        <v>82</v>
      </c>
      <c r="BK200" s="204">
        <f t="shared" si="29"/>
        <v>0</v>
      </c>
      <c r="BL200" s="17" t="s">
        <v>191</v>
      </c>
      <c r="BM200" s="203" t="s">
        <v>1482</v>
      </c>
    </row>
    <row r="201" spans="1:65" s="2" customFormat="1" ht="24">
      <c r="A201" s="34"/>
      <c r="B201" s="35"/>
      <c r="C201" s="192" t="s">
        <v>915</v>
      </c>
      <c r="D201" s="192" t="s">
        <v>187</v>
      </c>
      <c r="E201" s="193" t="s">
        <v>2933</v>
      </c>
      <c r="F201" s="194" t="s">
        <v>2934</v>
      </c>
      <c r="G201" s="195" t="s">
        <v>2126</v>
      </c>
      <c r="H201" s="196">
        <v>1</v>
      </c>
      <c r="I201" s="197"/>
      <c r="J201" s="198">
        <f t="shared" si="20"/>
        <v>0</v>
      </c>
      <c r="K201" s="194" t="s">
        <v>649</v>
      </c>
      <c r="L201" s="39"/>
      <c r="M201" s="199" t="s">
        <v>1</v>
      </c>
      <c r="N201" s="200" t="s">
        <v>40</v>
      </c>
      <c r="O201" s="71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191</v>
      </c>
      <c r="AT201" s="203" t="s">
        <v>187</v>
      </c>
      <c r="AU201" s="203" t="s">
        <v>82</v>
      </c>
      <c r="AY201" s="17" t="s">
        <v>184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7" t="s">
        <v>82</v>
      </c>
      <c r="BK201" s="204">
        <f t="shared" si="29"/>
        <v>0</v>
      </c>
      <c r="BL201" s="17" t="s">
        <v>191</v>
      </c>
      <c r="BM201" s="203" t="s">
        <v>1492</v>
      </c>
    </row>
    <row r="202" spans="1:65" s="2" customFormat="1" ht="24">
      <c r="A202" s="34"/>
      <c r="B202" s="35"/>
      <c r="C202" s="192" t="s">
        <v>921</v>
      </c>
      <c r="D202" s="192" t="s">
        <v>187</v>
      </c>
      <c r="E202" s="193" t="s">
        <v>2935</v>
      </c>
      <c r="F202" s="194" t="s">
        <v>2936</v>
      </c>
      <c r="G202" s="195" t="s">
        <v>2126</v>
      </c>
      <c r="H202" s="196">
        <v>1</v>
      </c>
      <c r="I202" s="197"/>
      <c r="J202" s="198">
        <f t="shared" si="20"/>
        <v>0</v>
      </c>
      <c r="K202" s="194" t="s">
        <v>649</v>
      </c>
      <c r="L202" s="39"/>
      <c r="M202" s="199" t="s">
        <v>1</v>
      </c>
      <c r="N202" s="200" t="s">
        <v>40</v>
      </c>
      <c r="O202" s="71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191</v>
      </c>
      <c r="AT202" s="203" t="s">
        <v>187</v>
      </c>
      <c r="AU202" s="203" t="s">
        <v>82</v>
      </c>
      <c r="AY202" s="17" t="s">
        <v>184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7" t="s">
        <v>82</v>
      </c>
      <c r="BK202" s="204">
        <f t="shared" si="29"/>
        <v>0</v>
      </c>
      <c r="BL202" s="17" t="s">
        <v>191</v>
      </c>
      <c r="BM202" s="203" t="s">
        <v>809</v>
      </c>
    </row>
    <row r="203" spans="1:65" s="2" customFormat="1" ht="36">
      <c r="A203" s="34"/>
      <c r="B203" s="35"/>
      <c r="C203" s="192" t="s">
        <v>926</v>
      </c>
      <c r="D203" s="192" t="s">
        <v>187</v>
      </c>
      <c r="E203" s="193" t="s">
        <v>2937</v>
      </c>
      <c r="F203" s="194" t="s">
        <v>2938</v>
      </c>
      <c r="G203" s="195" t="s">
        <v>2126</v>
      </c>
      <c r="H203" s="196">
        <v>1</v>
      </c>
      <c r="I203" s="197"/>
      <c r="J203" s="198">
        <f t="shared" si="20"/>
        <v>0</v>
      </c>
      <c r="K203" s="194" t="s">
        <v>649</v>
      </c>
      <c r="L203" s="39"/>
      <c r="M203" s="199" t="s">
        <v>1</v>
      </c>
      <c r="N203" s="200" t="s">
        <v>40</v>
      </c>
      <c r="O203" s="71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191</v>
      </c>
      <c r="AT203" s="203" t="s">
        <v>187</v>
      </c>
      <c r="AU203" s="203" t="s">
        <v>82</v>
      </c>
      <c r="AY203" s="17" t="s">
        <v>184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7" t="s">
        <v>82</v>
      </c>
      <c r="BK203" s="204">
        <f t="shared" si="29"/>
        <v>0</v>
      </c>
      <c r="BL203" s="17" t="s">
        <v>191</v>
      </c>
      <c r="BM203" s="203" t="s">
        <v>1512</v>
      </c>
    </row>
    <row r="204" spans="1:65" s="2" customFormat="1" ht="36">
      <c r="A204" s="34"/>
      <c r="B204" s="35"/>
      <c r="C204" s="192" t="s">
        <v>933</v>
      </c>
      <c r="D204" s="192" t="s">
        <v>187</v>
      </c>
      <c r="E204" s="193" t="s">
        <v>2939</v>
      </c>
      <c r="F204" s="194" t="s">
        <v>2940</v>
      </c>
      <c r="G204" s="195" t="s">
        <v>2126</v>
      </c>
      <c r="H204" s="196">
        <v>1</v>
      </c>
      <c r="I204" s="197"/>
      <c r="J204" s="198">
        <f t="shared" si="20"/>
        <v>0</v>
      </c>
      <c r="K204" s="194" t="s">
        <v>649</v>
      </c>
      <c r="L204" s="39"/>
      <c r="M204" s="255" t="s">
        <v>1</v>
      </c>
      <c r="N204" s="256" t="s">
        <v>40</v>
      </c>
      <c r="O204" s="257"/>
      <c r="P204" s="258">
        <f t="shared" si="21"/>
        <v>0</v>
      </c>
      <c r="Q204" s="258">
        <v>0</v>
      </c>
      <c r="R204" s="258">
        <f t="shared" si="22"/>
        <v>0</v>
      </c>
      <c r="S204" s="258">
        <v>0</v>
      </c>
      <c r="T204" s="259">
        <f t="shared" si="2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191</v>
      </c>
      <c r="AT204" s="203" t="s">
        <v>187</v>
      </c>
      <c r="AU204" s="203" t="s">
        <v>82</v>
      </c>
      <c r="AY204" s="17" t="s">
        <v>184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7" t="s">
        <v>82</v>
      </c>
      <c r="BK204" s="204">
        <f t="shared" si="29"/>
        <v>0</v>
      </c>
      <c r="BL204" s="17" t="s">
        <v>191</v>
      </c>
      <c r="BM204" s="203" t="s">
        <v>1521</v>
      </c>
    </row>
    <row r="205" spans="1:65" s="2" customFormat="1" ht="6.95" customHeight="1">
      <c r="A205" s="3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39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algorithmName="SHA-512" hashValue="U9iY3H/UODuCiTcTEfdlz7hmvxID5e3Dz5dCRyV/Ecv9grfuVI8yzYuIZajYsvy/8Hm3yZG7tBRlF+LLO/xKDQ==" saltValue="ZNF0CvnopXqBbN9/ApEwswvwN2crWZEyOprqRF4rDCP5Gp9LwrqEGIy2hZS6WX0nc8umMiXG4P8H0KFjlPSqwA==" spinCount="100000" sheet="1" objects="1" scenarios="1" formatColumns="0" formatRows="0" autoFilter="0"/>
  <autoFilter ref="C124:K20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2941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2942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ROUND((SUM(BE127:BE278)),  2)</f>
        <v>0</v>
      </c>
      <c r="G35" s="34"/>
      <c r="H35" s="34"/>
      <c r="I35" s="131">
        <v>0.21</v>
      </c>
      <c r="J35" s="130">
        <f>ROUND(((SUM(BE127:BE278))*I35),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ROUND((SUM(BF127:BF278)),  2)</f>
        <v>0</v>
      </c>
      <c r="G36" s="34"/>
      <c r="H36" s="34"/>
      <c r="I36" s="131">
        <v>0.15</v>
      </c>
      <c r="J36" s="130">
        <f>ROUND(((SUM(BF127:BF278))*I36),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ROUND((SUM(BG127:BG278)),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ROUND((SUM(BH127:BH278)),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ROUND((SUM(BI127:BI278)),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D1_01_4e - Zdravotně technické instalace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Michal Wšianský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2943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2944</v>
      </c>
      <c r="E100" s="157"/>
      <c r="F100" s="157"/>
      <c r="G100" s="157"/>
      <c r="H100" s="157"/>
      <c r="I100" s="157"/>
      <c r="J100" s="158">
        <f>J161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2945</v>
      </c>
      <c r="E101" s="157"/>
      <c r="F101" s="157"/>
      <c r="G101" s="157"/>
      <c r="H101" s="157"/>
      <c r="I101" s="157"/>
      <c r="J101" s="158">
        <f>J194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2946</v>
      </c>
      <c r="E102" s="157"/>
      <c r="F102" s="157"/>
      <c r="G102" s="157"/>
      <c r="H102" s="157"/>
      <c r="I102" s="157"/>
      <c r="J102" s="158">
        <f>J201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2947</v>
      </c>
      <c r="E103" s="157"/>
      <c r="F103" s="157"/>
      <c r="G103" s="157"/>
      <c r="H103" s="157"/>
      <c r="I103" s="157"/>
      <c r="J103" s="158">
        <f>J210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2948</v>
      </c>
      <c r="E104" s="157"/>
      <c r="F104" s="157"/>
      <c r="G104" s="157"/>
      <c r="H104" s="157"/>
      <c r="I104" s="157"/>
      <c r="J104" s="158">
        <f>J263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2949</v>
      </c>
      <c r="E105" s="157"/>
      <c r="F105" s="157"/>
      <c r="G105" s="157"/>
      <c r="H105" s="157"/>
      <c r="I105" s="157"/>
      <c r="J105" s="158">
        <f>J274</f>
        <v>0</v>
      </c>
      <c r="K105" s="155"/>
      <c r="L105" s="159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169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6.25" customHeight="1">
      <c r="A115" s="34"/>
      <c r="B115" s="35"/>
      <c r="C115" s="36"/>
      <c r="D115" s="36"/>
      <c r="E115" s="312" t="str">
        <f>E7</f>
        <v>Nový pavilon Emergency, COS vč. JIP a nadzemní spojovací koridor se stávajícím pavilonem D – 3.NP</v>
      </c>
      <c r="F115" s="313"/>
      <c r="G115" s="313"/>
      <c r="H115" s="31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>
      <c r="A117" s="34"/>
      <c r="B117" s="35"/>
      <c r="C117" s="36"/>
      <c r="D117" s="36"/>
      <c r="E117" s="312" t="s">
        <v>132</v>
      </c>
      <c r="F117" s="314"/>
      <c r="G117" s="314"/>
      <c r="H117" s="31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133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5" t="str">
        <f>E11</f>
        <v>D1_01_4e - Zdravotně technické instalace</v>
      </c>
      <c r="F119" s="314"/>
      <c r="G119" s="314"/>
      <c r="H119" s="31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Chomutov</v>
      </c>
      <c r="G121" s="36"/>
      <c r="H121" s="36"/>
      <c r="I121" s="29" t="s">
        <v>22</v>
      </c>
      <c r="J121" s="66">
        <f>IF(J14="","",J14)</f>
        <v>44368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23</v>
      </c>
      <c r="D123" s="36"/>
      <c r="E123" s="36"/>
      <c r="F123" s="27" t="str">
        <f>E17</f>
        <v>Krajská zdravotní a.s, Ústí nad Labem</v>
      </c>
      <c r="G123" s="36"/>
      <c r="H123" s="36"/>
      <c r="I123" s="29" t="s">
        <v>29</v>
      </c>
      <c r="J123" s="32" t="str">
        <f>E23</f>
        <v>Atelier Penta v.o.s., Mrštíkova 12, Jihlava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27</v>
      </c>
      <c r="D124" s="36"/>
      <c r="E124" s="36"/>
      <c r="F124" s="27" t="str">
        <f>IF(E20="","",E20)</f>
        <v>Vyplň údaj</v>
      </c>
      <c r="G124" s="36"/>
      <c r="H124" s="36"/>
      <c r="I124" s="29" t="s">
        <v>32</v>
      </c>
      <c r="J124" s="32" t="str">
        <f>E26</f>
        <v>Michal Wšianský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5"/>
      <c r="B126" s="166"/>
      <c r="C126" s="167" t="s">
        <v>170</v>
      </c>
      <c r="D126" s="168" t="s">
        <v>60</v>
      </c>
      <c r="E126" s="168" t="s">
        <v>56</v>
      </c>
      <c r="F126" s="168" t="s">
        <v>57</v>
      </c>
      <c r="G126" s="168" t="s">
        <v>171</v>
      </c>
      <c r="H126" s="168" t="s">
        <v>172</v>
      </c>
      <c r="I126" s="168" t="s">
        <v>173</v>
      </c>
      <c r="J126" s="168" t="s">
        <v>138</v>
      </c>
      <c r="K126" s="169" t="s">
        <v>174</v>
      </c>
      <c r="L126" s="170"/>
      <c r="M126" s="75" t="s">
        <v>1</v>
      </c>
      <c r="N126" s="76" t="s">
        <v>39</v>
      </c>
      <c r="O126" s="76" t="s">
        <v>175</v>
      </c>
      <c r="P126" s="76" t="s">
        <v>176</v>
      </c>
      <c r="Q126" s="76" t="s">
        <v>177</v>
      </c>
      <c r="R126" s="76" t="s">
        <v>178</v>
      </c>
      <c r="S126" s="76" t="s">
        <v>179</v>
      </c>
      <c r="T126" s="77" t="s">
        <v>180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4"/>
      <c r="B127" s="35"/>
      <c r="C127" s="82" t="s">
        <v>181</v>
      </c>
      <c r="D127" s="36"/>
      <c r="E127" s="36"/>
      <c r="F127" s="36"/>
      <c r="G127" s="36"/>
      <c r="H127" s="36"/>
      <c r="I127" s="36"/>
      <c r="J127" s="171">
        <f>BK127</f>
        <v>0</v>
      </c>
      <c r="K127" s="36"/>
      <c r="L127" s="39"/>
      <c r="M127" s="78"/>
      <c r="N127" s="172"/>
      <c r="O127" s="79"/>
      <c r="P127" s="173">
        <f>P128+P161+P194+P201+P210+P263+P274</f>
        <v>0</v>
      </c>
      <c r="Q127" s="79"/>
      <c r="R127" s="173">
        <f>R128+R161+R194+R201+R210+R263+R274</f>
        <v>0</v>
      </c>
      <c r="S127" s="79"/>
      <c r="T127" s="174">
        <f>T128+T161+T194+T201+T210+T263+T274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74</v>
      </c>
      <c r="AU127" s="17" t="s">
        <v>140</v>
      </c>
      <c r="BK127" s="175">
        <f>BK128+BK161+BK194+BK201+BK210+BK263+BK274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2170</v>
      </c>
      <c r="F128" s="179" t="s">
        <v>2950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SUM(P129:P160)</f>
        <v>0</v>
      </c>
      <c r="Q128" s="184"/>
      <c r="R128" s="185">
        <f>SUM(R129:R160)</f>
        <v>0</v>
      </c>
      <c r="S128" s="184"/>
      <c r="T128" s="186">
        <f>SUM(T129:T160)</f>
        <v>0</v>
      </c>
      <c r="AR128" s="187" t="s">
        <v>82</v>
      </c>
      <c r="AT128" s="188" t="s">
        <v>74</v>
      </c>
      <c r="AU128" s="188" t="s">
        <v>75</v>
      </c>
      <c r="AY128" s="187" t="s">
        <v>184</v>
      </c>
      <c r="BK128" s="189">
        <f>SUM(BK129:BK160)</f>
        <v>0</v>
      </c>
    </row>
    <row r="129" spans="1:65" s="2" customFormat="1" ht="21.75" customHeight="1">
      <c r="A129" s="34"/>
      <c r="B129" s="35"/>
      <c r="C129" s="192" t="s">
        <v>82</v>
      </c>
      <c r="D129" s="192" t="s">
        <v>187</v>
      </c>
      <c r="E129" s="193" t="s">
        <v>2951</v>
      </c>
      <c r="F129" s="194" t="s">
        <v>2952</v>
      </c>
      <c r="G129" s="195" t="s">
        <v>2126</v>
      </c>
      <c r="H129" s="196">
        <v>32</v>
      </c>
      <c r="I129" s="197"/>
      <c r="J129" s="198">
        <f t="shared" ref="J129:J144" si="0">ROUND(I129*H129,2)</f>
        <v>0</v>
      </c>
      <c r="K129" s="194" t="s">
        <v>649</v>
      </c>
      <c r="L129" s="39"/>
      <c r="M129" s="199" t="s">
        <v>1</v>
      </c>
      <c r="N129" s="200" t="s">
        <v>40</v>
      </c>
      <c r="O129" s="71"/>
      <c r="P129" s="201">
        <f t="shared" ref="P129:P144" si="1">O129*H129</f>
        <v>0</v>
      </c>
      <c r="Q129" s="201">
        <v>0</v>
      </c>
      <c r="R129" s="201">
        <f t="shared" ref="R129:R144" si="2">Q129*H129</f>
        <v>0</v>
      </c>
      <c r="S129" s="201">
        <v>0</v>
      </c>
      <c r="T129" s="202">
        <f t="shared" ref="T129:T144" si="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191</v>
      </c>
      <c r="AT129" s="203" t="s">
        <v>187</v>
      </c>
      <c r="AU129" s="203" t="s">
        <v>82</v>
      </c>
      <c r="AY129" s="17" t="s">
        <v>184</v>
      </c>
      <c r="BE129" s="204">
        <f t="shared" ref="BE129:BE144" si="4">IF(N129="základní",J129,0)</f>
        <v>0</v>
      </c>
      <c r="BF129" s="204">
        <f t="shared" ref="BF129:BF144" si="5">IF(N129="snížená",J129,0)</f>
        <v>0</v>
      </c>
      <c r="BG129" s="204">
        <f t="shared" ref="BG129:BG144" si="6">IF(N129="zákl. přenesená",J129,0)</f>
        <v>0</v>
      </c>
      <c r="BH129" s="204">
        <f t="shared" ref="BH129:BH144" si="7">IF(N129="sníž. přenesená",J129,0)</f>
        <v>0</v>
      </c>
      <c r="BI129" s="204">
        <f t="shared" ref="BI129:BI144" si="8">IF(N129="nulová",J129,0)</f>
        <v>0</v>
      </c>
      <c r="BJ129" s="17" t="s">
        <v>82</v>
      </c>
      <c r="BK129" s="204">
        <f t="shared" ref="BK129:BK144" si="9">ROUND(I129*H129,2)</f>
        <v>0</v>
      </c>
      <c r="BL129" s="17" t="s">
        <v>191</v>
      </c>
      <c r="BM129" s="203" t="s">
        <v>84</v>
      </c>
    </row>
    <row r="130" spans="1:65" s="2" customFormat="1" ht="21.75" customHeight="1">
      <c r="A130" s="34"/>
      <c r="B130" s="35"/>
      <c r="C130" s="192" t="s">
        <v>84</v>
      </c>
      <c r="D130" s="192" t="s">
        <v>187</v>
      </c>
      <c r="E130" s="193" t="s">
        <v>2953</v>
      </c>
      <c r="F130" s="194" t="s">
        <v>2954</v>
      </c>
      <c r="G130" s="195" t="s">
        <v>2126</v>
      </c>
      <c r="H130" s="196">
        <v>31</v>
      </c>
      <c r="I130" s="197"/>
      <c r="J130" s="198">
        <f t="shared" si="0"/>
        <v>0</v>
      </c>
      <c r="K130" s="194" t="s">
        <v>649</v>
      </c>
      <c r="L130" s="39"/>
      <c r="M130" s="199" t="s">
        <v>1</v>
      </c>
      <c r="N130" s="200" t="s">
        <v>40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82</v>
      </c>
      <c r="AY130" s="17" t="s">
        <v>184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82</v>
      </c>
      <c r="BK130" s="204">
        <f t="shared" si="9"/>
        <v>0</v>
      </c>
      <c r="BL130" s="17" t="s">
        <v>191</v>
      </c>
      <c r="BM130" s="203" t="s">
        <v>191</v>
      </c>
    </row>
    <row r="131" spans="1:65" s="2" customFormat="1" ht="21.75" customHeight="1">
      <c r="A131" s="34"/>
      <c r="B131" s="35"/>
      <c r="C131" s="192" t="s">
        <v>185</v>
      </c>
      <c r="D131" s="192" t="s">
        <v>187</v>
      </c>
      <c r="E131" s="193" t="s">
        <v>2955</v>
      </c>
      <c r="F131" s="194" t="s">
        <v>2956</v>
      </c>
      <c r="G131" s="195" t="s">
        <v>2126</v>
      </c>
      <c r="H131" s="196">
        <v>16</v>
      </c>
      <c r="I131" s="197"/>
      <c r="J131" s="198">
        <f t="shared" si="0"/>
        <v>0</v>
      </c>
      <c r="K131" s="194" t="s">
        <v>649</v>
      </c>
      <c r="L131" s="39"/>
      <c r="M131" s="199" t="s">
        <v>1</v>
      </c>
      <c r="N131" s="200" t="s">
        <v>40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191</v>
      </c>
      <c r="AT131" s="203" t="s">
        <v>187</v>
      </c>
      <c r="AU131" s="203" t="s">
        <v>82</v>
      </c>
      <c r="AY131" s="17" t="s">
        <v>184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82</v>
      </c>
      <c r="BK131" s="204">
        <f t="shared" si="9"/>
        <v>0</v>
      </c>
      <c r="BL131" s="17" t="s">
        <v>191</v>
      </c>
      <c r="BM131" s="203" t="s">
        <v>242</v>
      </c>
    </row>
    <row r="132" spans="1:65" s="2" customFormat="1" ht="24">
      <c r="A132" s="34"/>
      <c r="B132" s="35"/>
      <c r="C132" s="192" t="s">
        <v>191</v>
      </c>
      <c r="D132" s="192" t="s">
        <v>187</v>
      </c>
      <c r="E132" s="193" t="s">
        <v>2957</v>
      </c>
      <c r="F132" s="194" t="s">
        <v>2958</v>
      </c>
      <c r="G132" s="195" t="s">
        <v>2126</v>
      </c>
      <c r="H132" s="196">
        <v>4</v>
      </c>
      <c r="I132" s="197"/>
      <c r="J132" s="198">
        <f t="shared" si="0"/>
        <v>0</v>
      </c>
      <c r="K132" s="194" t="s">
        <v>649</v>
      </c>
      <c r="L132" s="39"/>
      <c r="M132" s="199" t="s">
        <v>1</v>
      </c>
      <c r="N132" s="200" t="s">
        <v>40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191</v>
      </c>
      <c r="AT132" s="203" t="s">
        <v>187</v>
      </c>
      <c r="AU132" s="203" t="s">
        <v>82</v>
      </c>
      <c r="AY132" s="17" t="s">
        <v>184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82</v>
      </c>
      <c r="BK132" s="204">
        <f t="shared" si="9"/>
        <v>0</v>
      </c>
      <c r="BL132" s="17" t="s">
        <v>191</v>
      </c>
      <c r="BM132" s="203" t="s">
        <v>251</v>
      </c>
    </row>
    <row r="133" spans="1:65" s="2" customFormat="1" ht="24">
      <c r="A133" s="34"/>
      <c r="B133" s="35"/>
      <c r="C133" s="192" t="s">
        <v>236</v>
      </c>
      <c r="D133" s="192" t="s">
        <v>187</v>
      </c>
      <c r="E133" s="193" t="s">
        <v>2959</v>
      </c>
      <c r="F133" s="194" t="s">
        <v>2960</v>
      </c>
      <c r="G133" s="195" t="s">
        <v>327</v>
      </c>
      <c r="H133" s="196">
        <v>106</v>
      </c>
      <c r="I133" s="197"/>
      <c r="J133" s="198">
        <f t="shared" si="0"/>
        <v>0</v>
      </c>
      <c r="K133" s="194" t="s">
        <v>649</v>
      </c>
      <c r="L133" s="39"/>
      <c r="M133" s="199" t="s">
        <v>1</v>
      </c>
      <c r="N133" s="200" t="s">
        <v>40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191</v>
      </c>
      <c r="AT133" s="203" t="s">
        <v>187</v>
      </c>
      <c r="AU133" s="203" t="s">
        <v>82</v>
      </c>
      <c r="AY133" s="17" t="s">
        <v>184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82</v>
      </c>
      <c r="BK133" s="204">
        <f t="shared" si="9"/>
        <v>0</v>
      </c>
      <c r="BL133" s="17" t="s">
        <v>191</v>
      </c>
      <c r="BM133" s="203" t="s">
        <v>261</v>
      </c>
    </row>
    <row r="134" spans="1:65" s="2" customFormat="1" ht="24">
      <c r="A134" s="34"/>
      <c r="B134" s="35"/>
      <c r="C134" s="192" t="s">
        <v>242</v>
      </c>
      <c r="D134" s="192" t="s">
        <v>187</v>
      </c>
      <c r="E134" s="193" t="s">
        <v>2961</v>
      </c>
      <c r="F134" s="194" t="s">
        <v>2962</v>
      </c>
      <c r="G134" s="195" t="s">
        <v>327</v>
      </c>
      <c r="H134" s="196">
        <v>45</v>
      </c>
      <c r="I134" s="197"/>
      <c r="J134" s="198">
        <f t="shared" si="0"/>
        <v>0</v>
      </c>
      <c r="K134" s="194" t="s">
        <v>649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191</v>
      </c>
      <c r="AT134" s="203" t="s">
        <v>187</v>
      </c>
      <c r="AU134" s="203" t="s">
        <v>82</v>
      </c>
      <c r="AY134" s="17" t="s">
        <v>184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191</v>
      </c>
      <c r="BM134" s="203" t="s">
        <v>287</v>
      </c>
    </row>
    <row r="135" spans="1:65" s="2" customFormat="1" ht="24">
      <c r="A135" s="34"/>
      <c r="B135" s="35"/>
      <c r="C135" s="192" t="s">
        <v>246</v>
      </c>
      <c r="D135" s="192" t="s">
        <v>187</v>
      </c>
      <c r="E135" s="193" t="s">
        <v>2963</v>
      </c>
      <c r="F135" s="194" t="s">
        <v>2964</v>
      </c>
      <c r="G135" s="195" t="s">
        <v>327</v>
      </c>
      <c r="H135" s="196">
        <v>48</v>
      </c>
      <c r="I135" s="197"/>
      <c r="J135" s="198">
        <f t="shared" si="0"/>
        <v>0</v>
      </c>
      <c r="K135" s="194" t="s">
        <v>649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191</v>
      </c>
      <c r="AT135" s="203" t="s">
        <v>187</v>
      </c>
      <c r="AU135" s="203" t="s">
        <v>82</v>
      </c>
      <c r="AY135" s="17" t="s">
        <v>184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191</v>
      </c>
      <c r="BM135" s="203" t="s">
        <v>343</v>
      </c>
    </row>
    <row r="136" spans="1:65" s="2" customFormat="1" ht="24">
      <c r="A136" s="34"/>
      <c r="B136" s="35"/>
      <c r="C136" s="192" t="s">
        <v>251</v>
      </c>
      <c r="D136" s="192" t="s">
        <v>187</v>
      </c>
      <c r="E136" s="193" t="s">
        <v>2965</v>
      </c>
      <c r="F136" s="194" t="s">
        <v>2966</v>
      </c>
      <c r="G136" s="195" t="s">
        <v>327</v>
      </c>
      <c r="H136" s="196">
        <v>9</v>
      </c>
      <c r="I136" s="197"/>
      <c r="J136" s="198">
        <f t="shared" si="0"/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82</v>
      </c>
      <c r="AY136" s="17" t="s">
        <v>184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191</v>
      </c>
      <c r="BM136" s="203" t="s">
        <v>382</v>
      </c>
    </row>
    <row r="137" spans="1:65" s="2" customFormat="1" ht="24">
      <c r="A137" s="34"/>
      <c r="B137" s="35"/>
      <c r="C137" s="192" t="s">
        <v>256</v>
      </c>
      <c r="D137" s="192" t="s">
        <v>187</v>
      </c>
      <c r="E137" s="193" t="s">
        <v>2967</v>
      </c>
      <c r="F137" s="194" t="s">
        <v>2968</v>
      </c>
      <c r="G137" s="195" t="s">
        <v>327</v>
      </c>
      <c r="H137" s="196">
        <v>10</v>
      </c>
      <c r="I137" s="197"/>
      <c r="J137" s="198">
        <f t="shared" si="0"/>
        <v>0</v>
      </c>
      <c r="K137" s="194" t="s">
        <v>649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191</v>
      </c>
      <c r="AT137" s="203" t="s">
        <v>187</v>
      </c>
      <c r="AU137" s="203" t="s">
        <v>82</v>
      </c>
      <c r="AY137" s="17" t="s">
        <v>184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191</v>
      </c>
      <c r="BM137" s="203" t="s">
        <v>455</v>
      </c>
    </row>
    <row r="138" spans="1:65" s="2" customFormat="1" ht="24">
      <c r="A138" s="34"/>
      <c r="B138" s="35"/>
      <c r="C138" s="192" t="s">
        <v>261</v>
      </c>
      <c r="D138" s="192" t="s">
        <v>187</v>
      </c>
      <c r="E138" s="193" t="s">
        <v>2969</v>
      </c>
      <c r="F138" s="194" t="s">
        <v>2970</v>
      </c>
      <c r="G138" s="195" t="s">
        <v>327</v>
      </c>
      <c r="H138" s="196">
        <v>12</v>
      </c>
      <c r="I138" s="197"/>
      <c r="J138" s="198">
        <f t="shared" si="0"/>
        <v>0</v>
      </c>
      <c r="K138" s="194" t="s">
        <v>649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191</v>
      </c>
      <c r="AT138" s="203" t="s">
        <v>187</v>
      </c>
      <c r="AU138" s="203" t="s">
        <v>82</v>
      </c>
      <c r="AY138" s="17" t="s">
        <v>184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191</v>
      </c>
      <c r="BM138" s="203" t="s">
        <v>507</v>
      </c>
    </row>
    <row r="139" spans="1:65" s="2" customFormat="1" ht="16.5" customHeight="1">
      <c r="A139" s="34"/>
      <c r="B139" s="35"/>
      <c r="C139" s="192" t="s">
        <v>270</v>
      </c>
      <c r="D139" s="192" t="s">
        <v>187</v>
      </c>
      <c r="E139" s="193" t="s">
        <v>2971</v>
      </c>
      <c r="F139" s="194" t="s">
        <v>2972</v>
      </c>
      <c r="G139" s="195" t="s">
        <v>327</v>
      </c>
      <c r="H139" s="196">
        <v>87</v>
      </c>
      <c r="I139" s="197"/>
      <c r="J139" s="198">
        <f t="shared" si="0"/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191</v>
      </c>
      <c r="AT139" s="203" t="s">
        <v>187</v>
      </c>
      <c r="AU139" s="203" t="s">
        <v>82</v>
      </c>
      <c r="AY139" s="17" t="s">
        <v>184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191</v>
      </c>
      <c r="BM139" s="203" t="s">
        <v>519</v>
      </c>
    </row>
    <row r="140" spans="1:65" s="2" customFormat="1" ht="16.5" customHeight="1">
      <c r="A140" s="34"/>
      <c r="B140" s="35"/>
      <c r="C140" s="192" t="s">
        <v>287</v>
      </c>
      <c r="D140" s="192" t="s">
        <v>187</v>
      </c>
      <c r="E140" s="193" t="s">
        <v>2973</v>
      </c>
      <c r="F140" s="194" t="s">
        <v>2974</v>
      </c>
      <c r="G140" s="195" t="s">
        <v>327</v>
      </c>
      <c r="H140" s="196">
        <v>230</v>
      </c>
      <c r="I140" s="197"/>
      <c r="J140" s="198">
        <f t="shared" si="0"/>
        <v>0</v>
      </c>
      <c r="K140" s="194" t="s">
        <v>649</v>
      </c>
      <c r="L140" s="39"/>
      <c r="M140" s="199" t="s">
        <v>1</v>
      </c>
      <c r="N140" s="200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191</v>
      </c>
      <c r="AT140" s="203" t="s">
        <v>187</v>
      </c>
      <c r="AU140" s="203" t="s">
        <v>82</v>
      </c>
      <c r="AY140" s="17" t="s">
        <v>184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191</v>
      </c>
      <c r="BM140" s="203" t="s">
        <v>539</v>
      </c>
    </row>
    <row r="141" spans="1:65" s="2" customFormat="1" ht="24">
      <c r="A141" s="34"/>
      <c r="B141" s="35"/>
      <c r="C141" s="192" t="s">
        <v>324</v>
      </c>
      <c r="D141" s="192" t="s">
        <v>187</v>
      </c>
      <c r="E141" s="193" t="s">
        <v>2975</v>
      </c>
      <c r="F141" s="194" t="s">
        <v>2976</v>
      </c>
      <c r="G141" s="195" t="s">
        <v>2126</v>
      </c>
      <c r="H141" s="196">
        <v>1</v>
      </c>
      <c r="I141" s="197"/>
      <c r="J141" s="198">
        <f t="shared" si="0"/>
        <v>0</v>
      </c>
      <c r="K141" s="194" t="s">
        <v>649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191</v>
      </c>
      <c r="AT141" s="203" t="s">
        <v>187</v>
      </c>
      <c r="AU141" s="203" t="s">
        <v>82</v>
      </c>
      <c r="AY141" s="17" t="s">
        <v>184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191</v>
      </c>
      <c r="BM141" s="203" t="s">
        <v>591</v>
      </c>
    </row>
    <row r="142" spans="1:65" s="2" customFormat="1" ht="33" customHeight="1">
      <c r="A142" s="34"/>
      <c r="B142" s="35"/>
      <c r="C142" s="192" t="s">
        <v>343</v>
      </c>
      <c r="D142" s="192" t="s">
        <v>187</v>
      </c>
      <c r="E142" s="193" t="s">
        <v>2977</v>
      </c>
      <c r="F142" s="194" t="s">
        <v>2978</v>
      </c>
      <c r="G142" s="195" t="s">
        <v>2126</v>
      </c>
      <c r="H142" s="196">
        <v>1</v>
      </c>
      <c r="I142" s="197"/>
      <c r="J142" s="198">
        <f t="shared" si="0"/>
        <v>0</v>
      </c>
      <c r="K142" s="194" t="s">
        <v>649</v>
      </c>
      <c r="L142" s="39"/>
      <c r="M142" s="199" t="s">
        <v>1</v>
      </c>
      <c r="N142" s="200" t="s">
        <v>40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191</v>
      </c>
      <c r="AT142" s="203" t="s">
        <v>187</v>
      </c>
      <c r="AU142" s="203" t="s">
        <v>82</v>
      </c>
      <c r="AY142" s="17" t="s">
        <v>184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82</v>
      </c>
      <c r="BK142" s="204">
        <f t="shared" si="9"/>
        <v>0</v>
      </c>
      <c r="BL142" s="17" t="s">
        <v>191</v>
      </c>
      <c r="BM142" s="203" t="s">
        <v>626</v>
      </c>
    </row>
    <row r="143" spans="1:65" s="2" customFormat="1" ht="24">
      <c r="A143" s="34"/>
      <c r="B143" s="35"/>
      <c r="C143" s="192" t="s">
        <v>8</v>
      </c>
      <c r="D143" s="192" t="s">
        <v>187</v>
      </c>
      <c r="E143" s="193" t="s">
        <v>2979</v>
      </c>
      <c r="F143" s="194" t="s">
        <v>2980</v>
      </c>
      <c r="G143" s="195" t="s">
        <v>2126</v>
      </c>
      <c r="H143" s="196">
        <v>6</v>
      </c>
      <c r="I143" s="197"/>
      <c r="J143" s="198">
        <f t="shared" si="0"/>
        <v>0</v>
      </c>
      <c r="K143" s="194" t="s">
        <v>649</v>
      </c>
      <c r="L143" s="39"/>
      <c r="M143" s="199" t="s">
        <v>1</v>
      </c>
      <c r="N143" s="200" t="s">
        <v>40</v>
      </c>
      <c r="O143" s="71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191</v>
      </c>
      <c r="AT143" s="203" t="s">
        <v>187</v>
      </c>
      <c r="AU143" s="203" t="s">
        <v>82</v>
      </c>
      <c r="AY143" s="17" t="s">
        <v>184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7" t="s">
        <v>82</v>
      </c>
      <c r="BK143" s="204">
        <f t="shared" si="9"/>
        <v>0</v>
      </c>
      <c r="BL143" s="17" t="s">
        <v>191</v>
      </c>
      <c r="BM143" s="203" t="s">
        <v>640</v>
      </c>
    </row>
    <row r="144" spans="1:65" s="2" customFormat="1" ht="36">
      <c r="A144" s="34"/>
      <c r="B144" s="35"/>
      <c r="C144" s="192" t="s">
        <v>382</v>
      </c>
      <c r="D144" s="192" t="s">
        <v>187</v>
      </c>
      <c r="E144" s="193" t="s">
        <v>2981</v>
      </c>
      <c r="F144" s="194" t="s">
        <v>2982</v>
      </c>
      <c r="G144" s="195" t="s">
        <v>2126</v>
      </c>
      <c r="H144" s="196">
        <v>5</v>
      </c>
      <c r="I144" s="197"/>
      <c r="J144" s="198">
        <f t="shared" si="0"/>
        <v>0</v>
      </c>
      <c r="K144" s="194" t="s">
        <v>649</v>
      </c>
      <c r="L144" s="39"/>
      <c r="M144" s="199" t="s">
        <v>1</v>
      </c>
      <c r="N144" s="200" t="s">
        <v>40</v>
      </c>
      <c r="O144" s="71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191</v>
      </c>
      <c r="AT144" s="203" t="s">
        <v>187</v>
      </c>
      <c r="AU144" s="203" t="s">
        <v>82</v>
      </c>
      <c r="AY144" s="17" t="s">
        <v>184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7" t="s">
        <v>82</v>
      </c>
      <c r="BK144" s="204">
        <f t="shared" si="9"/>
        <v>0</v>
      </c>
      <c r="BL144" s="17" t="s">
        <v>191</v>
      </c>
      <c r="BM144" s="203" t="s">
        <v>715</v>
      </c>
    </row>
    <row r="145" spans="1:65" s="13" customFormat="1" ht="33.75">
      <c r="B145" s="205"/>
      <c r="C145" s="206"/>
      <c r="D145" s="207" t="s">
        <v>193</v>
      </c>
      <c r="E145" s="208" t="s">
        <v>1</v>
      </c>
      <c r="F145" s="209" t="s">
        <v>2983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193</v>
      </c>
      <c r="AU145" s="215" t="s">
        <v>82</v>
      </c>
      <c r="AV145" s="13" t="s">
        <v>82</v>
      </c>
      <c r="AW145" s="13" t="s">
        <v>31</v>
      </c>
      <c r="AX145" s="13" t="s">
        <v>75</v>
      </c>
      <c r="AY145" s="215" t="s">
        <v>184</v>
      </c>
    </row>
    <row r="146" spans="1:65" s="13" customFormat="1" ht="22.5">
      <c r="B146" s="205"/>
      <c r="C146" s="206"/>
      <c r="D146" s="207" t="s">
        <v>193</v>
      </c>
      <c r="E146" s="208" t="s">
        <v>1</v>
      </c>
      <c r="F146" s="209" t="s">
        <v>2984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193</v>
      </c>
      <c r="AU146" s="215" t="s">
        <v>82</v>
      </c>
      <c r="AV146" s="13" t="s">
        <v>82</v>
      </c>
      <c r="AW146" s="13" t="s">
        <v>31</v>
      </c>
      <c r="AX146" s="13" t="s">
        <v>75</v>
      </c>
      <c r="AY146" s="215" t="s">
        <v>184</v>
      </c>
    </row>
    <row r="147" spans="1:65" s="13" customFormat="1" ht="22.5">
      <c r="B147" s="205"/>
      <c r="C147" s="206"/>
      <c r="D147" s="207" t="s">
        <v>193</v>
      </c>
      <c r="E147" s="208" t="s">
        <v>1</v>
      </c>
      <c r="F147" s="209" t="s">
        <v>2985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193</v>
      </c>
      <c r="AU147" s="215" t="s">
        <v>82</v>
      </c>
      <c r="AV147" s="13" t="s">
        <v>82</v>
      </c>
      <c r="AW147" s="13" t="s">
        <v>31</v>
      </c>
      <c r="AX147" s="13" t="s">
        <v>75</v>
      </c>
      <c r="AY147" s="215" t="s">
        <v>184</v>
      </c>
    </row>
    <row r="148" spans="1:65" s="13" customFormat="1" ht="22.5">
      <c r="B148" s="205"/>
      <c r="C148" s="206"/>
      <c r="D148" s="207" t="s">
        <v>193</v>
      </c>
      <c r="E148" s="208" t="s">
        <v>1</v>
      </c>
      <c r="F148" s="209" t="s">
        <v>2986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193</v>
      </c>
      <c r="AU148" s="215" t="s">
        <v>82</v>
      </c>
      <c r="AV148" s="13" t="s">
        <v>82</v>
      </c>
      <c r="AW148" s="13" t="s">
        <v>31</v>
      </c>
      <c r="AX148" s="13" t="s">
        <v>75</v>
      </c>
      <c r="AY148" s="215" t="s">
        <v>184</v>
      </c>
    </row>
    <row r="149" spans="1:65" s="13" customFormat="1" ht="22.5">
      <c r="B149" s="205"/>
      <c r="C149" s="206"/>
      <c r="D149" s="207" t="s">
        <v>193</v>
      </c>
      <c r="E149" s="208" t="s">
        <v>1</v>
      </c>
      <c r="F149" s="209" t="s">
        <v>2987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193</v>
      </c>
      <c r="AU149" s="215" t="s">
        <v>82</v>
      </c>
      <c r="AV149" s="13" t="s">
        <v>82</v>
      </c>
      <c r="AW149" s="13" t="s">
        <v>31</v>
      </c>
      <c r="AX149" s="13" t="s">
        <v>75</v>
      </c>
      <c r="AY149" s="215" t="s">
        <v>184</v>
      </c>
    </row>
    <row r="150" spans="1:65" s="13" customFormat="1" ht="33.75">
      <c r="B150" s="205"/>
      <c r="C150" s="206"/>
      <c r="D150" s="207" t="s">
        <v>193</v>
      </c>
      <c r="E150" s="208" t="s">
        <v>1</v>
      </c>
      <c r="F150" s="209" t="s">
        <v>2988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193</v>
      </c>
      <c r="AU150" s="215" t="s">
        <v>82</v>
      </c>
      <c r="AV150" s="13" t="s">
        <v>82</v>
      </c>
      <c r="AW150" s="13" t="s">
        <v>31</v>
      </c>
      <c r="AX150" s="13" t="s">
        <v>75</v>
      </c>
      <c r="AY150" s="215" t="s">
        <v>184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236</v>
      </c>
      <c r="G151" s="217"/>
      <c r="H151" s="220">
        <v>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15" customFormat="1" ht="11.25">
      <c r="B152" s="241"/>
      <c r="C152" s="242"/>
      <c r="D152" s="207" t="s">
        <v>193</v>
      </c>
      <c r="E152" s="243" t="s">
        <v>1</v>
      </c>
      <c r="F152" s="244" t="s">
        <v>2077</v>
      </c>
      <c r="G152" s="242"/>
      <c r="H152" s="245">
        <v>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193</v>
      </c>
      <c r="AU152" s="251" t="s">
        <v>82</v>
      </c>
      <c r="AV152" s="15" t="s">
        <v>191</v>
      </c>
      <c r="AW152" s="15" t="s">
        <v>31</v>
      </c>
      <c r="AX152" s="15" t="s">
        <v>82</v>
      </c>
      <c r="AY152" s="251" t="s">
        <v>184</v>
      </c>
    </row>
    <row r="153" spans="1:65" s="2" customFormat="1" ht="44.25" customHeight="1">
      <c r="A153" s="34"/>
      <c r="B153" s="35"/>
      <c r="C153" s="192" t="s">
        <v>390</v>
      </c>
      <c r="D153" s="192" t="s">
        <v>187</v>
      </c>
      <c r="E153" s="193" t="s">
        <v>2989</v>
      </c>
      <c r="F153" s="194" t="s">
        <v>2990</v>
      </c>
      <c r="G153" s="195" t="s">
        <v>2126</v>
      </c>
      <c r="H153" s="196">
        <v>4</v>
      </c>
      <c r="I153" s="197"/>
      <c r="J153" s="198">
        <f>ROUND(I153*H153,2)</f>
        <v>0</v>
      </c>
      <c r="K153" s="194" t="s">
        <v>649</v>
      </c>
      <c r="L153" s="39"/>
      <c r="M153" s="199" t="s">
        <v>1</v>
      </c>
      <c r="N153" s="200" t="s">
        <v>40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191</v>
      </c>
      <c r="AT153" s="203" t="s">
        <v>187</v>
      </c>
      <c r="AU153" s="203" t="s">
        <v>82</v>
      </c>
      <c r="AY153" s="17" t="s">
        <v>184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82</v>
      </c>
      <c r="BK153" s="204">
        <f>ROUND(I153*H153,2)</f>
        <v>0</v>
      </c>
      <c r="BL153" s="17" t="s">
        <v>191</v>
      </c>
      <c r="BM153" s="203" t="s">
        <v>731</v>
      </c>
    </row>
    <row r="154" spans="1:65" s="13" customFormat="1" ht="33.75">
      <c r="B154" s="205"/>
      <c r="C154" s="206"/>
      <c r="D154" s="207" t="s">
        <v>193</v>
      </c>
      <c r="E154" s="208" t="s">
        <v>1</v>
      </c>
      <c r="F154" s="209" t="s">
        <v>2991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193</v>
      </c>
      <c r="AU154" s="215" t="s">
        <v>82</v>
      </c>
      <c r="AV154" s="13" t="s">
        <v>82</v>
      </c>
      <c r="AW154" s="13" t="s">
        <v>31</v>
      </c>
      <c r="AX154" s="13" t="s">
        <v>75</v>
      </c>
      <c r="AY154" s="215" t="s">
        <v>184</v>
      </c>
    </row>
    <row r="155" spans="1:65" s="13" customFormat="1" ht="22.5">
      <c r="B155" s="205"/>
      <c r="C155" s="206"/>
      <c r="D155" s="207" t="s">
        <v>193</v>
      </c>
      <c r="E155" s="208" t="s">
        <v>1</v>
      </c>
      <c r="F155" s="209" t="s">
        <v>2992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193</v>
      </c>
      <c r="AU155" s="215" t="s">
        <v>82</v>
      </c>
      <c r="AV155" s="13" t="s">
        <v>82</v>
      </c>
      <c r="AW155" s="13" t="s">
        <v>31</v>
      </c>
      <c r="AX155" s="13" t="s">
        <v>75</v>
      </c>
      <c r="AY155" s="215" t="s">
        <v>184</v>
      </c>
    </row>
    <row r="156" spans="1:65" s="14" customFormat="1" ht="11.25">
      <c r="B156" s="216"/>
      <c r="C156" s="217"/>
      <c r="D156" s="207" t="s">
        <v>193</v>
      </c>
      <c r="E156" s="218" t="s">
        <v>1</v>
      </c>
      <c r="F156" s="219" t="s">
        <v>191</v>
      </c>
      <c r="G156" s="217"/>
      <c r="H156" s="220">
        <v>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193</v>
      </c>
      <c r="AU156" s="226" t="s">
        <v>82</v>
      </c>
      <c r="AV156" s="14" t="s">
        <v>84</v>
      </c>
      <c r="AW156" s="14" t="s">
        <v>31</v>
      </c>
      <c r="AX156" s="14" t="s">
        <v>75</v>
      </c>
      <c r="AY156" s="226" t="s">
        <v>184</v>
      </c>
    </row>
    <row r="157" spans="1:65" s="15" customFormat="1" ht="11.25">
      <c r="B157" s="241"/>
      <c r="C157" s="242"/>
      <c r="D157" s="207" t="s">
        <v>193</v>
      </c>
      <c r="E157" s="243" t="s">
        <v>1</v>
      </c>
      <c r="F157" s="244" t="s">
        <v>2077</v>
      </c>
      <c r="G157" s="242"/>
      <c r="H157" s="245">
        <v>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193</v>
      </c>
      <c r="AU157" s="251" t="s">
        <v>82</v>
      </c>
      <c r="AV157" s="15" t="s">
        <v>191</v>
      </c>
      <c r="AW157" s="15" t="s">
        <v>31</v>
      </c>
      <c r="AX157" s="15" t="s">
        <v>82</v>
      </c>
      <c r="AY157" s="251" t="s">
        <v>184</v>
      </c>
    </row>
    <row r="158" spans="1:65" s="2" customFormat="1" ht="24">
      <c r="A158" s="34"/>
      <c r="B158" s="35"/>
      <c r="C158" s="192" t="s">
        <v>455</v>
      </c>
      <c r="D158" s="192" t="s">
        <v>187</v>
      </c>
      <c r="E158" s="193" t="s">
        <v>2993</v>
      </c>
      <c r="F158" s="194" t="s">
        <v>2994</v>
      </c>
      <c r="G158" s="195" t="s">
        <v>936</v>
      </c>
      <c r="H158" s="196">
        <v>0.08</v>
      </c>
      <c r="I158" s="197"/>
      <c r="J158" s="198">
        <f>ROUND(I158*H158,2)</f>
        <v>0</v>
      </c>
      <c r="K158" s="194" t="s">
        <v>649</v>
      </c>
      <c r="L158" s="39"/>
      <c r="M158" s="199" t="s">
        <v>1</v>
      </c>
      <c r="N158" s="200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191</v>
      </c>
      <c r="AT158" s="203" t="s">
        <v>187</v>
      </c>
      <c r="AU158" s="203" t="s">
        <v>82</v>
      </c>
      <c r="AY158" s="17" t="s">
        <v>184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191</v>
      </c>
      <c r="BM158" s="203" t="s">
        <v>757</v>
      </c>
    </row>
    <row r="159" spans="1:65" s="2" customFormat="1" ht="16.5" customHeight="1">
      <c r="A159" s="34"/>
      <c r="B159" s="35"/>
      <c r="C159" s="192" t="s">
        <v>502</v>
      </c>
      <c r="D159" s="192" t="s">
        <v>187</v>
      </c>
      <c r="E159" s="193" t="s">
        <v>2995</v>
      </c>
      <c r="F159" s="194" t="s">
        <v>2996</v>
      </c>
      <c r="G159" s="195" t="s">
        <v>2997</v>
      </c>
      <c r="H159" s="196">
        <v>1</v>
      </c>
      <c r="I159" s="197"/>
      <c r="J159" s="198">
        <f>ROUND(I159*H159,2)</f>
        <v>0</v>
      </c>
      <c r="K159" s="194" t="s">
        <v>649</v>
      </c>
      <c r="L159" s="39"/>
      <c r="M159" s="199" t="s">
        <v>1</v>
      </c>
      <c r="N159" s="200" t="s">
        <v>40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191</v>
      </c>
      <c r="AT159" s="203" t="s">
        <v>187</v>
      </c>
      <c r="AU159" s="203" t="s">
        <v>82</v>
      </c>
      <c r="AY159" s="17" t="s">
        <v>184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82</v>
      </c>
      <c r="BK159" s="204">
        <f>ROUND(I159*H159,2)</f>
        <v>0</v>
      </c>
      <c r="BL159" s="17" t="s">
        <v>191</v>
      </c>
      <c r="BM159" s="203" t="s">
        <v>769</v>
      </c>
    </row>
    <row r="160" spans="1:65" s="2" customFormat="1" ht="24">
      <c r="A160" s="34"/>
      <c r="B160" s="35"/>
      <c r="C160" s="192" t="s">
        <v>507</v>
      </c>
      <c r="D160" s="192" t="s">
        <v>187</v>
      </c>
      <c r="E160" s="193" t="s">
        <v>2998</v>
      </c>
      <c r="F160" s="194" t="s">
        <v>2999</v>
      </c>
      <c r="G160" s="195" t="s">
        <v>936</v>
      </c>
      <c r="H160" s="196">
        <v>0.5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82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191</v>
      </c>
      <c r="BM160" s="203" t="s">
        <v>779</v>
      </c>
    </row>
    <row r="161" spans="1:65" s="12" customFormat="1" ht="25.9" customHeight="1">
      <c r="B161" s="176"/>
      <c r="C161" s="177"/>
      <c r="D161" s="178" t="s">
        <v>74</v>
      </c>
      <c r="E161" s="179" t="s">
        <v>2186</v>
      </c>
      <c r="F161" s="179" t="s">
        <v>3000</v>
      </c>
      <c r="G161" s="177"/>
      <c r="H161" s="177"/>
      <c r="I161" s="180"/>
      <c r="J161" s="181">
        <f>BK161</f>
        <v>0</v>
      </c>
      <c r="K161" s="177"/>
      <c r="L161" s="182"/>
      <c r="M161" s="183"/>
      <c r="N161" s="184"/>
      <c r="O161" s="184"/>
      <c r="P161" s="185">
        <f>SUM(P162:P193)</f>
        <v>0</v>
      </c>
      <c r="Q161" s="184"/>
      <c r="R161" s="185">
        <f>SUM(R162:R193)</f>
        <v>0</v>
      </c>
      <c r="S161" s="184"/>
      <c r="T161" s="186">
        <f>SUM(T162:T193)</f>
        <v>0</v>
      </c>
      <c r="AR161" s="187" t="s">
        <v>82</v>
      </c>
      <c r="AT161" s="188" t="s">
        <v>74</v>
      </c>
      <c r="AU161" s="188" t="s">
        <v>75</v>
      </c>
      <c r="AY161" s="187" t="s">
        <v>184</v>
      </c>
      <c r="BK161" s="189">
        <f>SUM(BK162:BK193)</f>
        <v>0</v>
      </c>
    </row>
    <row r="162" spans="1:65" s="2" customFormat="1" ht="33" customHeight="1">
      <c r="A162" s="34"/>
      <c r="B162" s="35"/>
      <c r="C162" s="192" t="s">
        <v>7</v>
      </c>
      <c r="D162" s="192" t="s">
        <v>187</v>
      </c>
      <c r="E162" s="193" t="s">
        <v>3001</v>
      </c>
      <c r="F162" s="194" t="s">
        <v>3002</v>
      </c>
      <c r="G162" s="195" t="s">
        <v>327</v>
      </c>
      <c r="H162" s="196">
        <v>280</v>
      </c>
      <c r="I162" s="197"/>
      <c r="J162" s="198">
        <f t="shared" ref="J162:J176" si="10">ROUND(I162*H162,2)</f>
        <v>0</v>
      </c>
      <c r="K162" s="194" t="s">
        <v>649</v>
      </c>
      <c r="L162" s="39"/>
      <c r="M162" s="199" t="s">
        <v>1</v>
      </c>
      <c r="N162" s="200" t="s">
        <v>40</v>
      </c>
      <c r="O162" s="71"/>
      <c r="P162" s="201">
        <f t="shared" ref="P162:P176" si="11">O162*H162</f>
        <v>0</v>
      </c>
      <c r="Q162" s="201">
        <v>0</v>
      </c>
      <c r="R162" s="201">
        <f t="shared" ref="R162:R176" si="12">Q162*H162</f>
        <v>0</v>
      </c>
      <c r="S162" s="201">
        <v>0</v>
      </c>
      <c r="T162" s="202">
        <f t="shared" ref="T162:T176" si="1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191</v>
      </c>
      <c r="AT162" s="203" t="s">
        <v>187</v>
      </c>
      <c r="AU162" s="203" t="s">
        <v>82</v>
      </c>
      <c r="AY162" s="17" t="s">
        <v>184</v>
      </c>
      <c r="BE162" s="204">
        <f t="shared" ref="BE162:BE176" si="14">IF(N162="základní",J162,0)</f>
        <v>0</v>
      </c>
      <c r="BF162" s="204">
        <f t="shared" ref="BF162:BF176" si="15">IF(N162="snížená",J162,0)</f>
        <v>0</v>
      </c>
      <c r="BG162" s="204">
        <f t="shared" ref="BG162:BG176" si="16">IF(N162="zákl. přenesená",J162,0)</f>
        <v>0</v>
      </c>
      <c r="BH162" s="204">
        <f t="shared" ref="BH162:BH176" si="17">IF(N162="sníž. přenesená",J162,0)</f>
        <v>0</v>
      </c>
      <c r="BI162" s="204">
        <f t="shared" ref="BI162:BI176" si="18">IF(N162="nulová",J162,0)</f>
        <v>0</v>
      </c>
      <c r="BJ162" s="17" t="s">
        <v>82</v>
      </c>
      <c r="BK162" s="204">
        <f t="shared" ref="BK162:BK176" si="19">ROUND(I162*H162,2)</f>
        <v>0</v>
      </c>
      <c r="BL162" s="17" t="s">
        <v>191</v>
      </c>
      <c r="BM162" s="203" t="s">
        <v>788</v>
      </c>
    </row>
    <row r="163" spans="1:65" s="2" customFormat="1" ht="33" customHeight="1">
      <c r="A163" s="34"/>
      <c r="B163" s="35"/>
      <c r="C163" s="192" t="s">
        <v>519</v>
      </c>
      <c r="D163" s="192" t="s">
        <v>187</v>
      </c>
      <c r="E163" s="193" t="s">
        <v>3003</v>
      </c>
      <c r="F163" s="194" t="s">
        <v>3004</v>
      </c>
      <c r="G163" s="195" t="s">
        <v>327</v>
      </c>
      <c r="H163" s="196">
        <v>250</v>
      </c>
      <c r="I163" s="197"/>
      <c r="J163" s="198">
        <f t="shared" si="10"/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82</v>
      </c>
      <c r="AY163" s="17" t="s">
        <v>184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7" t="s">
        <v>82</v>
      </c>
      <c r="BK163" s="204">
        <f t="shared" si="19"/>
        <v>0</v>
      </c>
      <c r="BL163" s="17" t="s">
        <v>191</v>
      </c>
      <c r="BM163" s="203" t="s">
        <v>797</v>
      </c>
    </row>
    <row r="164" spans="1:65" s="2" customFormat="1" ht="33" customHeight="1">
      <c r="A164" s="34"/>
      <c r="B164" s="35"/>
      <c r="C164" s="192" t="s">
        <v>250</v>
      </c>
      <c r="D164" s="192" t="s">
        <v>187</v>
      </c>
      <c r="E164" s="193" t="s">
        <v>3005</v>
      </c>
      <c r="F164" s="194" t="s">
        <v>3006</v>
      </c>
      <c r="G164" s="195" t="s">
        <v>327</v>
      </c>
      <c r="H164" s="196">
        <v>102</v>
      </c>
      <c r="I164" s="197"/>
      <c r="J164" s="198">
        <f t="shared" si="10"/>
        <v>0</v>
      </c>
      <c r="K164" s="194" t="s">
        <v>649</v>
      </c>
      <c r="L164" s="39"/>
      <c r="M164" s="199" t="s">
        <v>1</v>
      </c>
      <c r="N164" s="200" t="s">
        <v>40</v>
      </c>
      <c r="O164" s="71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191</v>
      </c>
      <c r="AT164" s="203" t="s">
        <v>187</v>
      </c>
      <c r="AU164" s="203" t="s">
        <v>82</v>
      </c>
      <c r="AY164" s="17" t="s">
        <v>184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7" t="s">
        <v>82</v>
      </c>
      <c r="BK164" s="204">
        <f t="shared" si="19"/>
        <v>0</v>
      </c>
      <c r="BL164" s="17" t="s">
        <v>191</v>
      </c>
      <c r="BM164" s="203" t="s">
        <v>810</v>
      </c>
    </row>
    <row r="165" spans="1:65" s="2" customFormat="1" ht="33" customHeight="1">
      <c r="A165" s="34"/>
      <c r="B165" s="35"/>
      <c r="C165" s="192" t="s">
        <v>539</v>
      </c>
      <c r="D165" s="192" t="s">
        <v>187</v>
      </c>
      <c r="E165" s="193" t="s">
        <v>3007</v>
      </c>
      <c r="F165" s="194" t="s">
        <v>3008</v>
      </c>
      <c r="G165" s="195" t="s">
        <v>327</v>
      </c>
      <c r="H165" s="196">
        <v>105</v>
      </c>
      <c r="I165" s="197"/>
      <c r="J165" s="198">
        <f t="shared" si="10"/>
        <v>0</v>
      </c>
      <c r="K165" s="194" t="s">
        <v>649</v>
      </c>
      <c r="L165" s="39"/>
      <c r="M165" s="199" t="s">
        <v>1</v>
      </c>
      <c r="N165" s="200" t="s">
        <v>40</v>
      </c>
      <c r="O165" s="71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191</v>
      </c>
      <c r="AT165" s="203" t="s">
        <v>187</v>
      </c>
      <c r="AU165" s="203" t="s">
        <v>82</v>
      </c>
      <c r="AY165" s="17" t="s">
        <v>184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7" t="s">
        <v>82</v>
      </c>
      <c r="BK165" s="204">
        <f t="shared" si="19"/>
        <v>0</v>
      </c>
      <c r="BL165" s="17" t="s">
        <v>191</v>
      </c>
      <c r="BM165" s="203" t="s">
        <v>819</v>
      </c>
    </row>
    <row r="166" spans="1:65" s="2" customFormat="1" ht="33" customHeight="1">
      <c r="A166" s="34"/>
      <c r="B166" s="35"/>
      <c r="C166" s="192" t="s">
        <v>565</v>
      </c>
      <c r="D166" s="192" t="s">
        <v>187</v>
      </c>
      <c r="E166" s="193" t="s">
        <v>3009</v>
      </c>
      <c r="F166" s="194" t="s">
        <v>3010</v>
      </c>
      <c r="G166" s="195" t="s">
        <v>327</v>
      </c>
      <c r="H166" s="196">
        <v>40</v>
      </c>
      <c r="I166" s="197"/>
      <c r="J166" s="198">
        <f t="shared" si="10"/>
        <v>0</v>
      </c>
      <c r="K166" s="194" t="s">
        <v>649</v>
      </c>
      <c r="L166" s="39"/>
      <c r="M166" s="199" t="s">
        <v>1</v>
      </c>
      <c r="N166" s="200" t="s">
        <v>40</v>
      </c>
      <c r="O166" s="71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191</v>
      </c>
      <c r="AT166" s="203" t="s">
        <v>187</v>
      </c>
      <c r="AU166" s="203" t="s">
        <v>82</v>
      </c>
      <c r="AY166" s="17" t="s">
        <v>184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7" t="s">
        <v>82</v>
      </c>
      <c r="BK166" s="204">
        <f t="shared" si="19"/>
        <v>0</v>
      </c>
      <c r="BL166" s="17" t="s">
        <v>191</v>
      </c>
      <c r="BM166" s="203" t="s">
        <v>828</v>
      </c>
    </row>
    <row r="167" spans="1:65" s="2" customFormat="1" ht="33" customHeight="1">
      <c r="A167" s="34"/>
      <c r="B167" s="35"/>
      <c r="C167" s="192" t="s">
        <v>591</v>
      </c>
      <c r="D167" s="192" t="s">
        <v>187</v>
      </c>
      <c r="E167" s="193" t="s">
        <v>3011</v>
      </c>
      <c r="F167" s="194" t="s">
        <v>3012</v>
      </c>
      <c r="G167" s="195" t="s">
        <v>327</v>
      </c>
      <c r="H167" s="196">
        <v>55</v>
      </c>
      <c r="I167" s="197"/>
      <c r="J167" s="198">
        <f t="shared" si="10"/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82</v>
      </c>
      <c r="AY167" s="17" t="s">
        <v>184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7" t="s">
        <v>82</v>
      </c>
      <c r="BK167" s="204">
        <f t="shared" si="19"/>
        <v>0</v>
      </c>
      <c r="BL167" s="17" t="s">
        <v>191</v>
      </c>
      <c r="BM167" s="203" t="s">
        <v>836</v>
      </c>
    </row>
    <row r="168" spans="1:65" s="2" customFormat="1" ht="33" customHeight="1">
      <c r="A168" s="34"/>
      <c r="B168" s="35"/>
      <c r="C168" s="192" t="s">
        <v>597</v>
      </c>
      <c r="D168" s="192" t="s">
        <v>187</v>
      </c>
      <c r="E168" s="193" t="s">
        <v>3013</v>
      </c>
      <c r="F168" s="194" t="s">
        <v>3014</v>
      </c>
      <c r="G168" s="195" t="s">
        <v>327</v>
      </c>
      <c r="H168" s="196">
        <v>300</v>
      </c>
      <c r="I168" s="197"/>
      <c r="J168" s="198">
        <f t="shared" si="10"/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191</v>
      </c>
      <c r="AT168" s="203" t="s">
        <v>187</v>
      </c>
      <c r="AU168" s="203" t="s">
        <v>82</v>
      </c>
      <c r="AY168" s="17" t="s">
        <v>184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7" t="s">
        <v>82</v>
      </c>
      <c r="BK168" s="204">
        <f t="shared" si="19"/>
        <v>0</v>
      </c>
      <c r="BL168" s="17" t="s">
        <v>191</v>
      </c>
      <c r="BM168" s="203" t="s">
        <v>846</v>
      </c>
    </row>
    <row r="169" spans="1:65" s="2" customFormat="1" ht="24">
      <c r="A169" s="34"/>
      <c r="B169" s="35"/>
      <c r="C169" s="192" t="s">
        <v>626</v>
      </c>
      <c r="D169" s="192" t="s">
        <v>187</v>
      </c>
      <c r="E169" s="193" t="s">
        <v>3015</v>
      </c>
      <c r="F169" s="194" t="s">
        <v>3016</v>
      </c>
      <c r="G169" s="195" t="s">
        <v>327</v>
      </c>
      <c r="H169" s="196">
        <v>132</v>
      </c>
      <c r="I169" s="197"/>
      <c r="J169" s="198">
        <f t="shared" si="10"/>
        <v>0</v>
      </c>
      <c r="K169" s="194" t="s">
        <v>649</v>
      </c>
      <c r="L169" s="39"/>
      <c r="M169" s="199" t="s">
        <v>1</v>
      </c>
      <c r="N169" s="200" t="s">
        <v>40</v>
      </c>
      <c r="O169" s="71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191</v>
      </c>
      <c r="AT169" s="203" t="s">
        <v>187</v>
      </c>
      <c r="AU169" s="203" t="s">
        <v>82</v>
      </c>
      <c r="AY169" s="17" t="s">
        <v>184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7" t="s">
        <v>82</v>
      </c>
      <c r="BK169" s="204">
        <f t="shared" si="19"/>
        <v>0</v>
      </c>
      <c r="BL169" s="17" t="s">
        <v>191</v>
      </c>
      <c r="BM169" s="203" t="s">
        <v>3017</v>
      </c>
    </row>
    <row r="170" spans="1:65" s="2" customFormat="1" ht="33" customHeight="1">
      <c r="A170" s="34"/>
      <c r="B170" s="35"/>
      <c r="C170" s="192" t="s">
        <v>631</v>
      </c>
      <c r="D170" s="192" t="s">
        <v>187</v>
      </c>
      <c r="E170" s="193" t="s">
        <v>3018</v>
      </c>
      <c r="F170" s="194" t="s">
        <v>3019</v>
      </c>
      <c r="G170" s="195" t="s">
        <v>2126</v>
      </c>
      <c r="H170" s="196">
        <v>14</v>
      </c>
      <c r="I170" s="197"/>
      <c r="J170" s="198">
        <f t="shared" si="10"/>
        <v>0</v>
      </c>
      <c r="K170" s="194" t="s">
        <v>649</v>
      </c>
      <c r="L170" s="39"/>
      <c r="M170" s="199" t="s">
        <v>1</v>
      </c>
      <c r="N170" s="200" t="s">
        <v>40</v>
      </c>
      <c r="O170" s="71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191</v>
      </c>
      <c r="AT170" s="203" t="s">
        <v>187</v>
      </c>
      <c r="AU170" s="203" t="s">
        <v>82</v>
      </c>
      <c r="AY170" s="17" t="s">
        <v>184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7" t="s">
        <v>82</v>
      </c>
      <c r="BK170" s="204">
        <f t="shared" si="19"/>
        <v>0</v>
      </c>
      <c r="BL170" s="17" t="s">
        <v>191</v>
      </c>
      <c r="BM170" s="203" t="s">
        <v>3020</v>
      </c>
    </row>
    <row r="171" spans="1:65" s="2" customFormat="1" ht="33" customHeight="1">
      <c r="A171" s="34"/>
      <c r="B171" s="35"/>
      <c r="C171" s="192" t="s">
        <v>640</v>
      </c>
      <c r="D171" s="192" t="s">
        <v>187</v>
      </c>
      <c r="E171" s="193" t="s">
        <v>3021</v>
      </c>
      <c r="F171" s="194" t="s">
        <v>3022</v>
      </c>
      <c r="G171" s="195" t="s">
        <v>2126</v>
      </c>
      <c r="H171" s="196">
        <v>20</v>
      </c>
      <c r="I171" s="197"/>
      <c r="J171" s="198">
        <f t="shared" si="10"/>
        <v>0</v>
      </c>
      <c r="K171" s="194" t="s">
        <v>649</v>
      </c>
      <c r="L171" s="39"/>
      <c r="M171" s="199" t="s">
        <v>1</v>
      </c>
      <c r="N171" s="200" t="s">
        <v>40</v>
      </c>
      <c r="O171" s="71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191</v>
      </c>
      <c r="AT171" s="203" t="s">
        <v>187</v>
      </c>
      <c r="AU171" s="203" t="s">
        <v>82</v>
      </c>
      <c r="AY171" s="17" t="s">
        <v>184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7" t="s">
        <v>82</v>
      </c>
      <c r="BK171" s="204">
        <f t="shared" si="19"/>
        <v>0</v>
      </c>
      <c r="BL171" s="17" t="s">
        <v>191</v>
      </c>
      <c r="BM171" s="203" t="s">
        <v>3023</v>
      </c>
    </row>
    <row r="172" spans="1:65" s="2" customFormat="1" ht="33" customHeight="1">
      <c r="A172" s="34"/>
      <c r="B172" s="35"/>
      <c r="C172" s="192" t="s">
        <v>646</v>
      </c>
      <c r="D172" s="192" t="s">
        <v>187</v>
      </c>
      <c r="E172" s="193" t="s">
        <v>3024</v>
      </c>
      <c r="F172" s="194" t="s">
        <v>3025</v>
      </c>
      <c r="G172" s="195" t="s">
        <v>2126</v>
      </c>
      <c r="H172" s="196">
        <v>4</v>
      </c>
      <c r="I172" s="197"/>
      <c r="J172" s="198">
        <f t="shared" si="10"/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82</v>
      </c>
      <c r="AY172" s="17" t="s">
        <v>184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7" t="s">
        <v>82</v>
      </c>
      <c r="BK172" s="204">
        <f t="shared" si="19"/>
        <v>0</v>
      </c>
      <c r="BL172" s="17" t="s">
        <v>191</v>
      </c>
      <c r="BM172" s="203" t="s">
        <v>855</v>
      </c>
    </row>
    <row r="173" spans="1:65" s="2" customFormat="1" ht="33" customHeight="1">
      <c r="A173" s="34"/>
      <c r="B173" s="35"/>
      <c r="C173" s="192" t="s">
        <v>715</v>
      </c>
      <c r="D173" s="192" t="s">
        <v>187</v>
      </c>
      <c r="E173" s="193" t="s">
        <v>3026</v>
      </c>
      <c r="F173" s="194" t="s">
        <v>3027</v>
      </c>
      <c r="G173" s="195" t="s">
        <v>2126</v>
      </c>
      <c r="H173" s="196">
        <v>4</v>
      </c>
      <c r="I173" s="197"/>
      <c r="J173" s="198">
        <f t="shared" si="10"/>
        <v>0</v>
      </c>
      <c r="K173" s="194" t="s">
        <v>649</v>
      </c>
      <c r="L173" s="39"/>
      <c r="M173" s="199" t="s">
        <v>1</v>
      </c>
      <c r="N173" s="200" t="s">
        <v>40</v>
      </c>
      <c r="O173" s="71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191</v>
      </c>
      <c r="AT173" s="203" t="s">
        <v>187</v>
      </c>
      <c r="AU173" s="203" t="s">
        <v>82</v>
      </c>
      <c r="AY173" s="17" t="s">
        <v>184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7" t="s">
        <v>82</v>
      </c>
      <c r="BK173" s="204">
        <f t="shared" si="19"/>
        <v>0</v>
      </c>
      <c r="BL173" s="17" t="s">
        <v>191</v>
      </c>
      <c r="BM173" s="203" t="s">
        <v>864</v>
      </c>
    </row>
    <row r="174" spans="1:65" s="2" customFormat="1" ht="33" customHeight="1">
      <c r="A174" s="34"/>
      <c r="B174" s="35"/>
      <c r="C174" s="192" t="s">
        <v>721</v>
      </c>
      <c r="D174" s="192" t="s">
        <v>187</v>
      </c>
      <c r="E174" s="193" t="s">
        <v>3028</v>
      </c>
      <c r="F174" s="194" t="s">
        <v>3029</v>
      </c>
      <c r="G174" s="195" t="s">
        <v>2126</v>
      </c>
      <c r="H174" s="196">
        <v>2</v>
      </c>
      <c r="I174" s="197"/>
      <c r="J174" s="198">
        <f t="shared" si="10"/>
        <v>0</v>
      </c>
      <c r="K174" s="194" t="s">
        <v>649</v>
      </c>
      <c r="L174" s="39"/>
      <c r="M174" s="199" t="s">
        <v>1</v>
      </c>
      <c r="N174" s="200" t="s">
        <v>40</v>
      </c>
      <c r="O174" s="71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191</v>
      </c>
      <c r="AT174" s="203" t="s">
        <v>187</v>
      </c>
      <c r="AU174" s="203" t="s">
        <v>82</v>
      </c>
      <c r="AY174" s="17" t="s">
        <v>184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7" t="s">
        <v>82</v>
      </c>
      <c r="BK174" s="204">
        <f t="shared" si="19"/>
        <v>0</v>
      </c>
      <c r="BL174" s="17" t="s">
        <v>191</v>
      </c>
      <c r="BM174" s="203" t="s">
        <v>814</v>
      </c>
    </row>
    <row r="175" spans="1:65" s="2" customFormat="1" ht="16.5" customHeight="1">
      <c r="A175" s="34"/>
      <c r="B175" s="35"/>
      <c r="C175" s="192" t="s">
        <v>731</v>
      </c>
      <c r="D175" s="192" t="s">
        <v>187</v>
      </c>
      <c r="E175" s="193" t="s">
        <v>3030</v>
      </c>
      <c r="F175" s="194" t="s">
        <v>3031</v>
      </c>
      <c r="G175" s="195" t="s">
        <v>2126</v>
      </c>
      <c r="H175" s="196">
        <v>16</v>
      </c>
      <c r="I175" s="197"/>
      <c r="J175" s="198">
        <f t="shared" si="10"/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191</v>
      </c>
      <c r="AT175" s="203" t="s">
        <v>187</v>
      </c>
      <c r="AU175" s="203" t="s">
        <v>82</v>
      </c>
      <c r="AY175" s="17" t="s">
        <v>184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7" t="s">
        <v>82</v>
      </c>
      <c r="BK175" s="204">
        <f t="shared" si="19"/>
        <v>0</v>
      </c>
      <c r="BL175" s="17" t="s">
        <v>191</v>
      </c>
      <c r="BM175" s="203" t="s">
        <v>881</v>
      </c>
    </row>
    <row r="176" spans="1:65" s="2" customFormat="1" ht="48">
      <c r="A176" s="34"/>
      <c r="B176" s="35"/>
      <c r="C176" s="192" t="s">
        <v>747</v>
      </c>
      <c r="D176" s="192" t="s">
        <v>187</v>
      </c>
      <c r="E176" s="193" t="s">
        <v>3032</v>
      </c>
      <c r="F176" s="194" t="s">
        <v>3033</v>
      </c>
      <c r="G176" s="195" t="s">
        <v>2126</v>
      </c>
      <c r="H176" s="196">
        <v>6</v>
      </c>
      <c r="I176" s="197"/>
      <c r="J176" s="198">
        <f t="shared" si="10"/>
        <v>0</v>
      </c>
      <c r="K176" s="194" t="s">
        <v>649</v>
      </c>
      <c r="L176" s="39"/>
      <c r="M176" s="199" t="s">
        <v>1</v>
      </c>
      <c r="N176" s="200" t="s">
        <v>40</v>
      </c>
      <c r="O176" s="71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191</v>
      </c>
      <c r="AT176" s="203" t="s">
        <v>187</v>
      </c>
      <c r="AU176" s="203" t="s">
        <v>82</v>
      </c>
      <c r="AY176" s="17" t="s">
        <v>184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7" t="s">
        <v>82</v>
      </c>
      <c r="BK176" s="204">
        <f t="shared" si="19"/>
        <v>0</v>
      </c>
      <c r="BL176" s="17" t="s">
        <v>191</v>
      </c>
      <c r="BM176" s="203" t="s">
        <v>888</v>
      </c>
    </row>
    <row r="177" spans="1:65" s="13" customFormat="1" ht="22.5">
      <c r="B177" s="205"/>
      <c r="C177" s="206"/>
      <c r="D177" s="207" t="s">
        <v>193</v>
      </c>
      <c r="E177" s="208" t="s">
        <v>1</v>
      </c>
      <c r="F177" s="209" t="s">
        <v>3034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193</v>
      </c>
      <c r="AU177" s="215" t="s">
        <v>82</v>
      </c>
      <c r="AV177" s="13" t="s">
        <v>82</v>
      </c>
      <c r="AW177" s="13" t="s">
        <v>31</v>
      </c>
      <c r="AX177" s="13" t="s">
        <v>75</v>
      </c>
      <c r="AY177" s="215" t="s">
        <v>184</v>
      </c>
    </row>
    <row r="178" spans="1:65" s="14" customFormat="1" ht="11.25">
      <c r="B178" s="216"/>
      <c r="C178" s="217"/>
      <c r="D178" s="207" t="s">
        <v>193</v>
      </c>
      <c r="E178" s="218" t="s">
        <v>1</v>
      </c>
      <c r="F178" s="219" t="s">
        <v>242</v>
      </c>
      <c r="G178" s="217"/>
      <c r="H178" s="220">
        <v>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193</v>
      </c>
      <c r="AU178" s="226" t="s">
        <v>82</v>
      </c>
      <c r="AV178" s="14" t="s">
        <v>84</v>
      </c>
      <c r="AW178" s="14" t="s">
        <v>31</v>
      </c>
      <c r="AX178" s="14" t="s">
        <v>75</v>
      </c>
      <c r="AY178" s="226" t="s">
        <v>184</v>
      </c>
    </row>
    <row r="179" spans="1:65" s="15" customFormat="1" ht="11.25">
      <c r="B179" s="241"/>
      <c r="C179" s="242"/>
      <c r="D179" s="207" t="s">
        <v>193</v>
      </c>
      <c r="E179" s="243" t="s">
        <v>1</v>
      </c>
      <c r="F179" s="244" t="s">
        <v>2077</v>
      </c>
      <c r="G179" s="242"/>
      <c r="H179" s="245">
        <v>6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193</v>
      </c>
      <c r="AU179" s="251" t="s">
        <v>82</v>
      </c>
      <c r="AV179" s="15" t="s">
        <v>191</v>
      </c>
      <c r="AW179" s="15" t="s">
        <v>31</v>
      </c>
      <c r="AX179" s="15" t="s">
        <v>82</v>
      </c>
      <c r="AY179" s="251" t="s">
        <v>184</v>
      </c>
    </row>
    <row r="180" spans="1:65" s="2" customFormat="1" ht="24">
      <c r="A180" s="34"/>
      <c r="B180" s="35"/>
      <c r="C180" s="192" t="s">
        <v>757</v>
      </c>
      <c r="D180" s="192" t="s">
        <v>187</v>
      </c>
      <c r="E180" s="193" t="s">
        <v>3035</v>
      </c>
      <c r="F180" s="194" t="s">
        <v>3036</v>
      </c>
      <c r="G180" s="195" t="s">
        <v>2126</v>
      </c>
      <c r="H180" s="196">
        <v>6</v>
      </c>
      <c r="I180" s="197"/>
      <c r="J180" s="198">
        <f t="shared" ref="J180:J193" si="20">ROUND(I180*H180,2)</f>
        <v>0</v>
      </c>
      <c r="K180" s="194" t="s">
        <v>649</v>
      </c>
      <c r="L180" s="39"/>
      <c r="M180" s="199" t="s">
        <v>1</v>
      </c>
      <c r="N180" s="200" t="s">
        <v>40</v>
      </c>
      <c r="O180" s="71"/>
      <c r="P180" s="201">
        <f t="shared" ref="P180:P193" si="21">O180*H180</f>
        <v>0</v>
      </c>
      <c r="Q180" s="201">
        <v>0</v>
      </c>
      <c r="R180" s="201">
        <f t="shared" ref="R180:R193" si="22">Q180*H180</f>
        <v>0</v>
      </c>
      <c r="S180" s="201">
        <v>0</v>
      </c>
      <c r="T180" s="202">
        <f t="shared" ref="T180:T193" si="23"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191</v>
      </c>
      <c r="AT180" s="203" t="s">
        <v>187</v>
      </c>
      <c r="AU180" s="203" t="s">
        <v>82</v>
      </c>
      <c r="AY180" s="17" t="s">
        <v>184</v>
      </c>
      <c r="BE180" s="204">
        <f t="shared" ref="BE180:BE193" si="24">IF(N180="základní",J180,0)</f>
        <v>0</v>
      </c>
      <c r="BF180" s="204">
        <f t="shared" ref="BF180:BF193" si="25">IF(N180="snížená",J180,0)</f>
        <v>0</v>
      </c>
      <c r="BG180" s="204">
        <f t="shared" ref="BG180:BG193" si="26">IF(N180="zákl. přenesená",J180,0)</f>
        <v>0</v>
      </c>
      <c r="BH180" s="204">
        <f t="shared" ref="BH180:BH193" si="27">IF(N180="sníž. přenesená",J180,0)</f>
        <v>0</v>
      </c>
      <c r="BI180" s="204">
        <f t="shared" ref="BI180:BI193" si="28">IF(N180="nulová",J180,0)</f>
        <v>0</v>
      </c>
      <c r="BJ180" s="17" t="s">
        <v>82</v>
      </c>
      <c r="BK180" s="204">
        <f t="shared" ref="BK180:BK193" si="29">ROUND(I180*H180,2)</f>
        <v>0</v>
      </c>
      <c r="BL180" s="17" t="s">
        <v>191</v>
      </c>
      <c r="BM180" s="203" t="s">
        <v>895</v>
      </c>
    </row>
    <row r="181" spans="1:65" s="2" customFormat="1" ht="16.5" customHeight="1">
      <c r="A181" s="34"/>
      <c r="B181" s="35"/>
      <c r="C181" s="192" t="s">
        <v>763</v>
      </c>
      <c r="D181" s="192" t="s">
        <v>187</v>
      </c>
      <c r="E181" s="193" t="s">
        <v>3037</v>
      </c>
      <c r="F181" s="194" t="s">
        <v>3038</v>
      </c>
      <c r="G181" s="195" t="s">
        <v>327</v>
      </c>
      <c r="H181" s="196">
        <v>832</v>
      </c>
      <c r="I181" s="197"/>
      <c r="J181" s="198">
        <f t="shared" si="20"/>
        <v>0</v>
      </c>
      <c r="K181" s="194" t="s">
        <v>649</v>
      </c>
      <c r="L181" s="39"/>
      <c r="M181" s="199" t="s">
        <v>1</v>
      </c>
      <c r="N181" s="200" t="s">
        <v>40</v>
      </c>
      <c r="O181" s="71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191</v>
      </c>
      <c r="AT181" s="203" t="s">
        <v>187</v>
      </c>
      <c r="AU181" s="203" t="s">
        <v>82</v>
      </c>
      <c r="AY181" s="17" t="s">
        <v>184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7" t="s">
        <v>82</v>
      </c>
      <c r="BK181" s="204">
        <f t="shared" si="29"/>
        <v>0</v>
      </c>
      <c r="BL181" s="17" t="s">
        <v>191</v>
      </c>
      <c r="BM181" s="203" t="s">
        <v>903</v>
      </c>
    </row>
    <row r="182" spans="1:65" s="2" customFormat="1" ht="21.75" customHeight="1">
      <c r="A182" s="34"/>
      <c r="B182" s="35"/>
      <c r="C182" s="192" t="s">
        <v>769</v>
      </c>
      <c r="D182" s="192" t="s">
        <v>187</v>
      </c>
      <c r="E182" s="193" t="s">
        <v>3039</v>
      </c>
      <c r="F182" s="194" t="s">
        <v>3040</v>
      </c>
      <c r="G182" s="195" t="s">
        <v>327</v>
      </c>
      <c r="H182" s="196">
        <v>832</v>
      </c>
      <c r="I182" s="197"/>
      <c r="J182" s="198">
        <f t="shared" si="20"/>
        <v>0</v>
      </c>
      <c r="K182" s="194" t="s">
        <v>649</v>
      </c>
      <c r="L182" s="39"/>
      <c r="M182" s="199" t="s">
        <v>1</v>
      </c>
      <c r="N182" s="200" t="s">
        <v>40</v>
      </c>
      <c r="O182" s="71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82</v>
      </c>
      <c r="AY182" s="17" t="s">
        <v>184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7" t="s">
        <v>82</v>
      </c>
      <c r="BK182" s="204">
        <f t="shared" si="29"/>
        <v>0</v>
      </c>
      <c r="BL182" s="17" t="s">
        <v>191</v>
      </c>
      <c r="BM182" s="203" t="s">
        <v>823</v>
      </c>
    </row>
    <row r="183" spans="1:65" s="2" customFormat="1" ht="33" customHeight="1">
      <c r="A183" s="34"/>
      <c r="B183" s="35"/>
      <c r="C183" s="192" t="s">
        <v>774</v>
      </c>
      <c r="D183" s="192" t="s">
        <v>187</v>
      </c>
      <c r="E183" s="193" t="s">
        <v>3041</v>
      </c>
      <c r="F183" s="194" t="s">
        <v>3042</v>
      </c>
      <c r="G183" s="195" t="s">
        <v>2126</v>
      </c>
      <c r="H183" s="196">
        <v>3</v>
      </c>
      <c r="I183" s="197"/>
      <c r="J183" s="198">
        <f t="shared" si="20"/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191</v>
      </c>
      <c r="AT183" s="203" t="s">
        <v>187</v>
      </c>
      <c r="AU183" s="203" t="s">
        <v>82</v>
      </c>
      <c r="AY183" s="17" t="s">
        <v>184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7" t="s">
        <v>82</v>
      </c>
      <c r="BK183" s="204">
        <f t="shared" si="29"/>
        <v>0</v>
      </c>
      <c r="BL183" s="17" t="s">
        <v>191</v>
      </c>
      <c r="BM183" s="203" t="s">
        <v>921</v>
      </c>
    </row>
    <row r="184" spans="1:65" s="2" customFormat="1" ht="33" customHeight="1">
      <c r="A184" s="34"/>
      <c r="B184" s="35"/>
      <c r="C184" s="192" t="s">
        <v>779</v>
      </c>
      <c r="D184" s="192" t="s">
        <v>187</v>
      </c>
      <c r="E184" s="193" t="s">
        <v>3043</v>
      </c>
      <c r="F184" s="194" t="s">
        <v>3044</v>
      </c>
      <c r="G184" s="195" t="s">
        <v>2126</v>
      </c>
      <c r="H184" s="196">
        <v>1</v>
      </c>
      <c r="I184" s="197"/>
      <c r="J184" s="198">
        <f t="shared" si="20"/>
        <v>0</v>
      </c>
      <c r="K184" s="194" t="s">
        <v>649</v>
      </c>
      <c r="L184" s="39"/>
      <c r="M184" s="199" t="s">
        <v>1</v>
      </c>
      <c r="N184" s="200" t="s">
        <v>40</v>
      </c>
      <c r="O184" s="71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191</v>
      </c>
      <c r="AT184" s="203" t="s">
        <v>187</v>
      </c>
      <c r="AU184" s="203" t="s">
        <v>82</v>
      </c>
      <c r="AY184" s="17" t="s">
        <v>184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7" t="s">
        <v>82</v>
      </c>
      <c r="BK184" s="204">
        <f t="shared" si="29"/>
        <v>0</v>
      </c>
      <c r="BL184" s="17" t="s">
        <v>191</v>
      </c>
      <c r="BM184" s="203" t="s">
        <v>933</v>
      </c>
    </row>
    <row r="185" spans="1:65" s="2" customFormat="1" ht="33" customHeight="1">
      <c r="A185" s="34"/>
      <c r="B185" s="35"/>
      <c r="C185" s="192" t="s">
        <v>784</v>
      </c>
      <c r="D185" s="192" t="s">
        <v>187</v>
      </c>
      <c r="E185" s="193" t="s">
        <v>3045</v>
      </c>
      <c r="F185" s="194" t="s">
        <v>3046</v>
      </c>
      <c r="G185" s="195" t="s">
        <v>2126</v>
      </c>
      <c r="H185" s="196">
        <v>1</v>
      </c>
      <c r="I185" s="197"/>
      <c r="J185" s="198">
        <f t="shared" si="20"/>
        <v>0</v>
      </c>
      <c r="K185" s="194" t="s">
        <v>649</v>
      </c>
      <c r="L185" s="39"/>
      <c r="M185" s="199" t="s">
        <v>1</v>
      </c>
      <c r="N185" s="200" t="s">
        <v>40</v>
      </c>
      <c r="O185" s="71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191</v>
      </c>
      <c r="AT185" s="203" t="s">
        <v>187</v>
      </c>
      <c r="AU185" s="203" t="s">
        <v>82</v>
      </c>
      <c r="AY185" s="17" t="s">
        <v>184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7" t="s">
        <v>82</v>
      </c>
      <c r="BK185" s="204">
        <f t="shared" si="29"/>
        <v>0</v>
      </c>
      <c r="BL185" s="17" t="s">
        <v>191</v>
      </c>
      <c r="BM185" s="203" t="s">
        <v>942</v>
      </c>
    </row>
    <row r="186" spans="1:65" s="2" customFormat="1" ht="33" customHeight="1">
      <c r="A186" s="34"/>
      <c r="B186" s="35"/>
      <c r="C186" s="192" t="s">
        <v>788</v>
      </c>
      <c r="D186" s="192" t="s">
        <v>187</v>
      </c>
      <c r="E186" s="193" t="s">
        <v>3047</v>
      </c>
      <c r="F186" s="194" t="s">
        <v>3048</v>
      </c>
      <c r="G186" s="195" t="s">
        <v>2126</v>
      </c>
      <c r="H186" s="196">
        <v>2</v>
      </c>
      <c r="I186" s="197"/>
      <c r="J186" s="198">
        <f t="shared" si="20"/>
        <v>0</v>
      </c>
      <c r="K186" s="194" t="s">
        <v>649</v>
      </c>
      <c r="L186" s="39"/>
      <c r="M186" s="199" t="s">
        <v>1</v>
      </c>
      <c r="N186" s="200" t="s">
        <v>40</v>
      </c>
      <c r="O186" s="71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191</v>
      </c>
      <c r="AT186" s="203" t="s">
        <v>187</v>
      </c>
      <c r="AU186" s="203" t="s">
        <v>82</v>
      </c>
      <c r="AY186" s="17" t="s">
        <v>184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7" t="s">
        <v>82</v>
      </c>
      <c r="BK186" s="204">
        <f t="shared" si="29"/>
        <v>0</v>
      </c>
      <c r="BL186" s="17" t="s">
        <v>191</v>
      </c>
      <c r="BM186" s="203" t="s">
        <v>952</v>
      </c>
    </row>
    <row r="187" spans="1:65" s="2" customFormat="1" ht="33" customHeight="1">
      <c r="A187" s="34"/>
      <c r="B187" s="35"/>
      <c r="C187" s="192" t="s">
        <v>792</v>
      </c>
      <c r="D187" s="192" t="s">
        <v>187</v>
      </c>
      <c r="E187" s="193" t="s">
        <v>3049</v>
      </c>
      <c r="F187" s="194" t="s">
        <v>3050</v>
      </c>
      <c r="G187" s="195" t="s">
        <v>2126</v>
      </c>
      <c r="H187" s="196">
        <v>8</v>
      </c>
      <c r="I187" s="197"/>
      <c r="J187" s="198">
        <f t="shared" si="20"/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82</v>
      </c>
      <c r="AY187" s="17" t="s">
        <v>184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7" t="s">
        <v>82</v>
      </c>
      <c r="BK187" s="204">
        <f t="shared" si="29"/>
        <v>0</v>
      </c>
      <c r="BL187" s="17" t="s">
        <v>191</v>
      </c>
      <c r="BM187" s="203" t="s">
        <v>873</v>
      </c>
    </row>
    <row r="188" spans="1:65" s="2" customFormat="1" ht="24">
      <c r="A188" s="34"/>
      <c r="B188" s="35"/>
      <c r="C188" s="192" t="s">
        <v>797</v>
      </c>
      <c r="D188" s="192" t="s">
        <v>187</v>
      </c>
      <c r="E188" s="193" t="s">
        <v>2993</v>
      </c>
      <c r="F188" s="194" t="s">
        <v>2994</v>
      </c>
      <c r="G188" s="195" t="s">
        <v>936</v>
      </c>
      <c r="H188" s="196">
        <v>0.3</v>
      </c>
      <c r="I188" s="197"/>
      <c r="J188" s="198">
        <f t="shared" si="20"/>
        <v>0</v>
      </c>
      <c r="K188" s="194" t="s">
        <v>649</v>
      </c>
      <c r="L188" s="39"/>
      <c r="M188" s="199" t="s">
        <v>1</v>
      </c>
      <c r="N188" s="200" t="s">
        <v>40</v>
      </c>
      <c r="O188" s="71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191</v>
      </c>
      <c r="AT188" s="203" t="s">
        <v>187</v>
      </c>
      <c r="AU188" s="203" t="s">
        <v>82</v>
      </c>
      <c r="AY188" s="17" t="s">
        <v>184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7" t="s">
        <v>82</v>
      </c>
      <c r="BK188" s="204">
        <f t="shared" si="29"/>
        <v>0</v>
      </c>
      <c r="BL188" s="17" t="s">
        <v>191</v>
      </c>
      <c r="BM188" s="203" t="s">
        <v>972</v>
      </c>
    </row>
    <row r="189" spans="1:65" s="2" customFormat="1" ht="16.5" customHeight="1">
      <c r="A189" s="34"/>
      <c r="B189" s="35"/>
      <c r="C189" s="192" t="s">
        <v>802</v>
      </c>
      <c r="D189" s="192" t="s">
        <v>187</v>
      </c>
      <c r="E189" s="193" t="s">
        <v>3051</v>
      </c>
      <c r="F189" s="194" t="s">
        <v>3052</v>
      </c>
      <c r="G189" s="195" t="s">
        <v>2126</v>
      </c>
      <c r="H189" s="196">
        <v>1</v>
      </c>
      <c r="I189" s="197"/>
      <c r="J189" s="198">
        <f t="shared" si="20"/>
        <v>0</v>
      </c>
      <c r="K189" s="194" t="s">
        <v>649</v>
      </c>
      <c r="L189" s="39"/>
      <c r="M189" s="199" t="s">
        <v>1</v>
      </c>
      <c r="N189" s="200" t="s">
        <v>40</v>
      </c>
      <c r="O189" s="71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191</v>
      </c>
      <c r="AT189" s="203" t="s">
        <v>187</v>
      </c>
      <c r="AU189" s="203" t="s">
        <v>82</v>
      </c>
      <c r="AY189" s="17" t="s">
        <v>184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7" t="s">
        <v>82</v>
      </c>
      <c r="BK189" s="204">
        <f t="shared" si="29"/>
        <v>0</v>
      </c>
      <c r="BL189" s="17" t="s">
        <v>191</v>
      </c>
      <c r="BM189" s="203" t="s">
        <v>1012</v>
      </c>
    </row>
    <row r="190" spans="1:65" s="2" customFormat="1" ht="21.75" customHeight="1">
      <c r="A190" s="34"/>
      <c r="B190" s="35"/>
      <c r="C190" s="192" t="s">
        <v>810</v>
      </c>
      <c r="D190" s="192" t="s">
        <v>187</v>
      </c>
      <c r="E190" s="193" t="s">
        <v>3053</v>
      </c>
      <c r="F190" s="194" t="s">
        <v>3054</v>
      </c>
      <c r="G190" s="195" t="s">
        <v>2126</v>
      </c>
      <c r="H190" s="196">
        <v>50</v>
      </c>
      <c r="I190" s="197"/>
      <c r="J190" s="198">
        <f t="shared" si="20"/>
        <v>0</v>
      </c>
      <c r="K190" s="194" t="s">
        <v>649</v>
      </c>
      <c r="L190" s="39"/>
      <c r="M190" s="199" t="s">
        <v>1</v>
      </c>
      <c r="N190" s="200" t="s">
        <v>40</v>
      </c>
      <c r="O190" s="71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191</v>
      </c>
      <c r="AT190" s="203" t="s">
        <v>187</v>
      </c>
      <c r="AU190" s="203" t="s">
        <v>82</v>
      </c>
      <c r="AY190" s="17" t="s">
        <v>184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7" t="s">
        <v>82</v>
      </c>
      <c r="BK190" s="204">
        <f t="shared" si="29"/>
        <v>0</v>
      </c>
      <c r="BL190" s="17" t="s">
        <v>191</v>
      </c>
      <c r="BM190" s="203" t="s">
        <v>1055</v>
      </c>
    </row>
    <row r="191" spans="1:65" s="2" customFormat="1" ht="16.5" customHeight="1">
      <c r="A191" s="34"/>
      <c r="B191" s="35"/>
      <c r="C191" s="192" t="s">
        <v>815</v>
      </c>
      <c r="D191" s="192" t="s">
        <v>187</v>
      </c>
      <c r="E191" s="193" t="s">
        <v>3055</v>
      </c>
      <c r="F191" s="194" t="s">
        <v>3056</v>
      </c>
      <c r="G191" s="195" t="s">
        <v>2126</v>
      </c>
      <c r="H191" s="196">
        <v>50</v>
      </c>
      <c r="I191" s="197"/>
      <c r="J191" s="198">
        <f t="shared" si="20"/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191</v>
      </c>
      <c r="AT191" s="203" t="s">
        <v>187</v>
      </c>
      <c r="AU191" s="203" t="s">
        <v>82</v>
      </c>
      <c r="AY191" s="17" t="s">
        <v>184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7" t="s">
        <v>82</v>
      </c>
      <c r="BK191" s="204">
        <f t="shared" si="29"/>
        <v>0</v>
      </c>
      <c r="BL191" s="17" t="s">
        <v>191</v>
      </c>
      <c r="BM191" s="203" t="s">
        <v>1066</v>
      </c>
    </row>
    <row r="192" spans="1:65" s="2" customFormat="1" ht="16.5" customHeight="1">
      <c r="A192" s="34"/>
      <c r="B192" s="35"/>
      <c r="C192" s="192" t="s">
        <v>819</v>
      </c>
      <c r="D192" s="192" t="s">
        <v>187</v>
      </c>
      <c r="E192" s="193" t="s">
        <v>3057</v>
      </c>
      <c r="F192" s="194" t="s">
        <v>3058</v>
      </c>
      <c r="G192" s="195" t="s">
        <v>2126</v>
      </c>
      <c r="H192" s="196">
        <v>50</v>
      </c>
      <c r="I192" s="197"/>
      <c r="J192" s="198">
        <f t="shared" si="20"/>
        <v>0</v>
      </c>
      <c r="K192" s="194" t="s">
        <v>649</v>
      </c>
      <c r="L192" s="39"/>
      <c r="M192" s="199" t="s">
        <v>1</v>
      </c>
      <c r="N192" s="200" t="s">
        <v>40</v>
      </c>
      <c r="O192" s="71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191</v>
      </c>
      <c r="AT192" s="203" t="s">
        <v>187</v>
      </c>
      <c r="AU192" s="203" t="s">
        <v>82</v>
      </c>
      <c r="AY192" s="17" t="s">
        <v>184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7" t="s">
        <v>82</v>
      </c>
      <c r="BK192" s="204">
        <f t="shared" si="29"/>
        <v>0</v>
      </c>
      <c r="BL192" s="17" t="s">
        <v>191</v>
      </c>
      <c r="BM192" s="203" t="s">
        <v>1091</v>
      </c>
    </row>
    <row r="193" spans="1:65" s="2" customFormat="1" ht="24">
      <c r="A193" s="34"/>
      <c r="B193" s="35"/>
      <c r="C193" s="192" t="s">
        <v>824</v>
      </c>
      <c r="D193" s="192" t="s">
        <v>187</v>
      </c>
      <c r="E193" s="193" t="s">
        <v>3059</v>
      </c>
      <c r="F193" s="194" t="s">
        <v>3060</v>
      </c>
      <c r="G193" s="195" t="s">
        <v>936</v>
      </c>
      <c r="H193" s="196">
        <v>3</v>
      </c>
      <c r="I193" s="197"/>
      <c r="J193" s="198">
        <f t="shared" si="20"/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82</v>
      </c>
      <c r="AY193" s="17" t="s">
        <v>184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7" t="s">
        <v>82</v>
      </c>
      <c r="BK193" s="204">
        <f t="shared" si="29"/>
        <v>0</v>
      </c>
      <c r="BL193" s="17" t="s">
        <v>191</v>
      </c>
      <c r="BM193" s="203" t="s">
        <v>1128</v>
      </c>
    </row>
    <row r="194" spans="1:65" s="12" customFormat="1" ht="25.9" customHeight="1">
      <c r="B194" s="176"/>
      <c r="C194" s="177"/>
      <c r="D194" s="178" t="s">
        <v>74</v>
      </c>
      <c r="E194" s="179" t="s">
        <v>2210</v>
      </c>
      <c r="F194" s="179" t="s">
        <v>3061</v>
      </c>
      <c r="G194" s="177"/>
      <c r="H194" s="177"/>
      <c r="I194" s="180"/>
      <c r="J194" s="181">
        <f>BK194</f>
        <v>0</v>
      </c>
      <c r="K194" s="177"/>
      <c r="L194" s="182"/>
      <c r="M194" s="183"/>
      <c r="N194" s="184"/>
      <c r="O194" s="184"/>
      <c r="P194" s="185">
        <f>SUM(P195:P200)</f>
        <v>0</v>
      </c>
      <c r="Q194" s="184"/>
      <c r="R194" s="185">
        <f>SUM(R195:R200)</f>
        <v>0</v>
      </c>
      <c r="S194" s="184"/>
      <c r="T194" s="186">
        <f>SUM(T195:T200)</f>
        <v>0</v>
      </c>
      <c r="AR194" s="187" t="s">
        <v>82</v>
      </c>
      <c r="AT194" s="188" t="s">
        <v>74</v>
      </c>
      <c r="AU194" s="188" t="s">
        <v>75</v>
      </c>
      <c r="AY194" s="187" t="s">
        <v>184</v>
      </c>
      <c r="BK194" s="189">
        <f>SUM(BK195:BK200)</f>
        <v>0</v>
      </c>
    </row>
    <row r="195" spans="1:65" s="2" customFormat="1" ht="16.5" customHeight="1">
      <c r="A195" s="34"/>
      <c r="B195" s="35"/>
      <c r="C195" s="192" t="s">
        <v>828</v>
      </c>
      <c r="D195" s="192" t="s">
        <v>187</v>
      </c>
      <c r="E195" s="193" t="s">
        <v>3062</v>
      </c>
      <c r="F195" s="194" t="s">
        <v>3063</v>
      </c>
      <c r="G195" s="195" t="s">
        <v>327</v>
      </c>
      <c r="H195" s="196">
        <v>304</v>
      </c>
      <c r="I195" s="197"/>
      <c r="J195" s="198">
        <f t="shared" ref="J195:J200" si="30"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 t="shared" ref="P195:P200" si="31">O195*H195</f>
        <v>0</v>
      </c>
      <c r="Q195" s="201">
        <v>0</v>
      </c>
      <c r="R195" s="201">
        <f t="shared" ref="R195:R200" si="32">Q195*H195</f>
        <v>0</v>
      </c>
      <c r="S195" s="201">
        <v>0</v>
      </c>
      <c r="T195" s="202">
        <f t="shared" ref="T195:T200" si="3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191</v>
      </c>
      <c r="AT195" s="203" t="s">
        <v>187</v>
      </c>
      <c r="AU195" s="203" t="s">
        <v>82</v>
      </c>
      <c r="AY195" s="17" t="s">
        <v>184</v>
      </c>
      <c r="BE195" s="204">
        <f t="shared" ref="BE195:BE200" si="34">IF(N195="základní",J195,0)</f>
        <v>0</v>
      </c>
      <c r="BF195" s="204">
        <f t="shared" ref="BF195:BF200" si="35">IF(N195="snížená",J195,0)</f>
        <v>0</v>
      </c>
      <c r="BG195" s="204">
        <f t="shared" ref="BG195:BG200" si="36">IF(N195="zákl. přenesená",J195,0)</f>
        <v>0</v>
      </c>
      <c r="BH195" s="204">
        <f t="shared" ref="BH195:BH200" si="37">IF(N195="sníž. přenesená",J195,0)</f>
        <v>0</v>
      </c>
      <c r="BI195" s="204">
        <f t="shared" ref="BI195:BI200" si="38">IF(N195="nulová",J195,0)</f>
        <v>0</v>
      </c>
      <c r="BJ195" s="17" t="s">
        <v>82</v>
      </c>
      <c r="BK195" s="204">
        <f t="shared" ref="BK195:BK200" si="39">ROUND(I195*H195,2)</f>
        <v>0</v>
      </c>
      <c r="BL195" s="17" t="s">
        <v>191</v>
      </c>
      <c r="BM195" s="203" t="s">
        <v>729</v>
      </c>
    </row>
    <row r="196" spans="1:65" s="2" customFormat="1" ht="16.5" customHeight="1">
      <c r="A196" s="34"/>
      <c r="B196" s="35"/>
      <c r="C196" s="192" t="s">
        <v>832</v>
      </c>
      <c r="D196" s="192" t="s">
        <v>187</v>
      </c>
      <c r="E196" s="193" t="s">
        <v>3064</v>
      </c>
      <c r="F196" s="194" t="s">
        <v>3065</v>
      </c>
      <c r="G196" s="195" t="s">
        <v>327</v>
      </c>
      <c r="H196" s="196">
        <v>142</v>
      </c>
      <c r="I196" s="197"/>
      <c r="J196" s="198">
        <f t="shared" si="30"/>
        <v>0</v>
      </c>
      <c r="K196" s="194" t="s">
        <v>649</v>
      </c>
      <c r="L196" s="39"/>
      <c r="M196" s="199" t="s">
        <v>1</v>
      </c>
      <c r="N196" s="200" t="s">
        <v>40</v>
      </c>
      <c r="O196" s="71"/>
      <c r="P196" s="201">
        <f t="shared" si="31"/>
        <v>0</v>
      </c>
      <c r="Q196" s="201">
        <v>0</v>
      </c>
      <c r="R196" s="201">
        <f t="shared" si="32"/>
        <v>0</v>
      </c>
      <c r="S196" s="201">
        <v>0</v>
      </c>
      <c r="T196" s="202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191</v>
      </c>
      <c r="AT196" s="203" t="s">
        <v>187</v>
      </c>
      <c r="AU196" s="203" t="s">
        <v>82</v>
      </c>
      <c r="AY196" s="17" t="s">
        <v>184</v>
      </c>
      <c r="BE196" s="204">
        <f t="shared" si="34"/>
        <v>0</v>
      </c>
      <c r="BF196" s="204">
        <f t="shared" si="35"/>
        <v>0</v>
      </c>
      <c r="BG196" s="204">
        <f t="shared" si="36"/>
        <v>0</v>
      </c>
      <c r="BH196" s="204">
        <f t="shared" si="37"/>
        <v>0</v>
      </c>
      <c r="BI196" s="204">
        <f t="shared" si="38"/>
        <v>0</v>
      </c>
      <c r="BJ196" s="17" t="s">
        <v>82</v>
      </c>
      <c r="BK196" s="204">
        <f t="shared" si="39"/>
        <v>0</v>
      </c>
      <c r="BL196" s="17" t="s">
        <v>191</v>
      </c>
      <c r="BM196" s="203" t="s">
        <v>755</v>
      </c>
    </row>
    <row r="197" spans="1:65" s="2" customFormat="1" ht="16.5" customHeight="1">
      <c r="A197" s="34"/>
      <c r="B197" s="35"/>
      <c r="C197" s="192" t="s">
        <v>836</v>
      </c>
      <c r="D197" s="192" t="s">
        <v>187</v>
      </c>
      <c r="E197" s="193" t="s">
        <v>3066</v>
      </c>
      <c r="F197" s="194" t="s">
        <v>3067</v>
      </c>
      <c r="G197" s="195" t="s">
        <v>327</v>
      </c>
      <c r="H197" s="196">
        <v>134</v>
      </c>
      <c r="I197" s="197"/>
      <c r="J197" s="198">
        <f t="shared" si="30"/>
        <v>0</v>
      </c>
      <c r="K197" s="194" t="s">
        <v>649</v>
      </c>
      <c r="L197" s="39"/>
      <c r="M197" s="199" t="s">
        <v>1</v>
      </c>
      <c r="N197" s="200" t="s">
        <v>40</v>
      </c>
      <c r="O197" s="71"/>
      <c r="P197" s="201">
        <f t="shared" si="31"/>
        <v>0</v>
      </c>
      <c r="Q197" s="201">
        <v>0</v>
      </c>
      <c r="R197" s="201">
        <f t="shared" si="32"/>
        <v>0</v>
      </c>
      <c r="S197" s="201">
        <v>0</v>
      </c>
      <c r="T197" s="202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191</v>
      </c>
      <c r="AT197" s="203" t="s">
        <v>187</v>
      </c>
      <c r="AU197" s="203" t="s">
        <v>82</v>
      </c>
      <c r="AY197" s="17" t="s">
        <v>184</v>
      </c>
      <c r="BE197" s="204">
        <f t="shared" si="34"/>
        <v>0</v>
      </c>
      <c r="BF197" s="204">
        <f t="shared" si="35"/>
        <v>0</v>
      </c>
      <c r="BG197" s="204">
        <f t="shared" si="36"/>
        <v>0</v>
      </c>
      <c r="BH197" s="204">
        <f t="shared" si="37"/>
        <v>0</v>
      </c>
      <c r="BI197" s="204">
        <f t="shared" si="38"/>
        <v>0</v>
      </c>
      <c r="BJ197" s="17" t="s">
        <v>82</v>
      </c>
      <c r="BK197" s="204">
        <f t="shared" si="39"/>
        <v>0</v>
      </c>
      <c r="BL197" s="17" t="s">
        <v>191</v>
      </c>
      <c r="BM197" s="203" t="s">
        <v>1212</v>
      </c>
    </row>
    <row r="198" spans="1:65" s="2" customFormat="1" ht="16.5" customHeight="1">
      <c r="A198" s="34"/>
      <c r="B198" s="35"/>
      <c r="C198" s="192" t="s">
        <v>840</v>
      </c>
      <c r="D198" s="192" t="s">
        <v>187</v>
      </c>
      <c r="E198" s="193" t="s">
        <v>3068</v>
      </c>
      <c r="F198" s="194" t="s">
        <v>3069</v>
      </c>
      <c r="G198" s="195" t="s">
        <v>327</v>
      </c>
      <c r="H198" s="196">
        <v>19</v>
      </c>
      <c r="I198" s="197"/>
      <c r="J198" s="198">
        <f t="shared" si="30"/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 t="shared" si="31"/>
        <v>0</v>
      </c>
      <c r="Q198" s="201">
        <v>0</v>
      </c>
      <c r="R198" s="201">
        <f t="shared" si="32"/>
        <v>0</v>
      </c>
      <c r="S198" s="201">
        <v>0</v>
      </c>
      <c r="T198" s="202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82</v>
      </c>
      <c r="AY198" s="17" t="s">
        <v>184</v>
      </c>
      <c r="BE198" s="204">
        <f t="shared" si="34"/>
        <v>0</v>
      </c>
      <c r="BF198" s="204">
        <f t="shared" si="35"/>
        <v>0</v>
      </c>
      <c r="BG198" s="204">
        <f t="shared" si="36"/>
        <v>0</v>
      </c>
      <c r="BH198" s="204">
        <f t="shared" si="37"/>
        <v>0</v>
      </c>
      <c r="BI198" s="204">
        <f t="shared" si="38"/>
        <v>0</v>
      </c>
      <c r="BJ198" s="17" t="s">
        <v>82</v>
      </c>
      <c r="BK198" s="204">
        <f t="shared" si="39"/>
        <v>0</v>
      </c>
      <c r="BL198" s="17" t="s">
        <v>191</v>
      </c>
      <c r="BM198" s="203" t="s">
        <v>1239</v>
      </c>
    </row>
    <row r="199" spans="1:65" s="2" customFormat="1" ht="16.5" customHeight="1">
      <c r="A199" s="34"/>
      <c r="B199" s="35"/>
      <c r="C199" s="192" t="s">
        <v>846</v>
      </c>
      <c r="D199" s="192" t="s">
        <v>187</v>
      </c>
      <c r="E199" s="193" t="s">
        <v>3070</v>
      </c>
      <c r="F199" s="194" t="s">
        <v>3071</v>
      </c>
      <c r="G199" s="195" t="s">
        <v>327</v>
      </c>
      <c r="H199" s="196">
        <v>9</v>
      </c>
      <c r="I199" s="197"/>
      <c r="J199" s="198">
        <f t="shared" si="30"/>
        <v>0</v>
      </c>
      <c r="K199" s="194" t="s">
        <v>649</v>
      </c>
      <c r="L199" s="39"/>
      <c r="M199" s="199" t="s">
        <v>1</v>
      </c>
      <c r="N199" s="200" t="s">
        <v>40</v>
      </c>
      <c r="O199" s="71"/>
      <c r="P199" s="201">
        <f t="shared" si="31"/>
        <v>0</v>
      </c>
      <c r="Q199" s="201">
        <v>0</v>
      </c>
      <c r="R199" s="201">
        <f t="shared" si="32"/>
        <v>0</v>
      </c>
      <c r="S199" s="201">
        <v>0</v>
      </c>
      <c r="T199" s="202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191</v>
      </c>
      <c r="AT199" s="203" t="s">
        <v>187</v>
      </c>
      <c r="AU199" s="203" t="s">
        <v>82</v>
      </c>
      <c r="AY199" s="17" t="s">
        <v>184</v>
      </c>
      <c r="BE199" s="204">
        <f t="shared" si="34"/>
        <v>0</v>
      </c>
      <c r="BF199" s="204">
        <f t="shared" si="35"/>
        <v>0</v>
      </c>
      <c r="BG199" s="204">
        <f t="shared" si="36"/>
        <v>0</v>
      </c>
      <c r="BH199" s="204">
        <f t="shared" si="37"/>
        <v>0</v>
      </c>
      <c r="BI199" s="204">
        <f t="shared" si="38"/>
        <v>0</v>
      </c>
      <c r="BJ199" s="17" t="s">
        <v>82</v>
      </c>
      <c r="BK199" s="204">
        <f t="shared" si="39"/>
        <v>0</v>
      </c>
      <c r="BL199" s="17" t="s">
        <v>191</v>
      </c>
      <c r="BM199" s="203" t="s">
        <v>1253</v>
      </c>
    </row>
    <row r="200" spans="1:65" s="2" customFormat="1" ht="24">
      <c r="A200" s="34"/>
      <c r="B200" s="35"/>
      <c r="C200" s="192" t="s">
        <v>851</v>
      </c>
      <c r="D200" s="192" t="s">
        <v>187</v>
      </c>
      <c r="E200" s="193" t="s">
        <v>3072</v>
      </c>
      <c r="F200" s="194" t="s">
        <v>3073</v>
      </c>
      <c r="G200" s="195" t="s">
        <v>936</v>
      </c>
      <c r="H200" s="196">
        <v>0.1</v>
      </c>
      <c r="I200" s="197"/>
      <c r="J200" s="198">
        <f t="shared" si="30"/>
        <v>0</v>
      </c>
      <c r="K200" s="194" t="s">
        <v>649</v>
      </c>
      <c r="L200" s="39"/>
      <c r="M200" s="199" t="s">
        <v>1</v>
      </c>
      <c r="N200" s="200" t="s">
        <v>40</v>
      </c>
      <c r="O200" s="71"/>
      <c r="P200" s="201">
        <f t="shared" si="31"/>
        <v>0</v>
      </c>
      <c r="Q200" s="201">
        <v>0</v>
      </c>
      <c r="R200" s="201">
        <f t="shared" si="32"/>
        <v>0</v>
      </c>
      <c r="S200" s="201">
        <v>0</v>
      </c>
      <c r="T200" s="202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191</v>
      </c>
      <c r="AT200" s="203" t="s">
        <v>187</v>
      </c>
      <c r="AU200" s="203" t="s">
        <v>82</v>
      </c>
      <c r="AY200" s="17" t="s">
        <v>184</v>
      </c>
      <c r="BE200" s="204">
        <f t="shared" si="34"/>
        <v>0</v>
      </c>
      <c r="BF200" s="204">
        <f t="shared" si="35"/>
        <v>0</v>
      </c>
      <c r="BG200" s="204">
        <f t="shared" si="36"/>
        <v>0</v>
      </c>
      <c r="BH200" s="204">
        <f t="shared" si="37"/>
        <v>0</v>
      </c>
      <c r="BI200" s="204">
        <f t="shared" si="38"/>
        <v>0</v>
      </c>
      <c r="BJ200" s="17" t="s">
        <v>82</v>
      </c>
      <c r="BK200" s="204">
        <f t="shared" si="39"/>
        <v>0</v>
      </c>
      <c r="BL200" s="17" t="s">
        <v>191</v>
      </c>
      <c r="BM200" s="203" t="s">
        <v>1267</v>
      </c>
    </row>
    <row r="201" spans="1:65" s="12" customFormat="1" ht="25.9" customHeight="1">
      <c r="B201" s="176"/>
      <c r="C201" s="177"/>
      <c r="D201" s="178" t="s">
        <v>74</v>
      </c>
      <c r="E201" s="179" t="s">
        <v>2225</v>
      </c>
      <c r="F201" s="179" t="s">
        <v>3074</v>
      </c>
      <c r="G201" s="177"/>
      <c r="H201" s="177"/>
      <c r="I201" s="180"/>
      <c r="J201" s="181">
        <f>BK201</f>
        <v>0</v>
      </c>
      <c r="K201" s="177"/>
      <c r="L201" s="182"/>
      <c r="M201" s="183"/>
      <c r="N201" s="184"/>
      <c r="O201" s="184"/>
      <c r="P201" s="185">
        <f>SUM(P202:P209)</f>
        <v>0</v>
      </c>
      <c r="Q201" s="184"/>
      <c r="R201" s="185">
        <f>SUM(R202:R209)</f>
        <v>0</v>
      </c>
      <c r="S201" s="184"/>
      <c r="T201" s="186">
        <f>SUM(T202:T209)</f>
        <v>0</v>
      </c>
      <c r="AR201" s="187" t="s">
        <v>82</v>
      </c>
      <c r="AT201" s="188" t="s">
        <v>74</v>
      </c>
      <c r="AU201" s="188" t="s">
        <v>75</v>
      </c>
      <c r="AY201" s="187" t="s">
        <v>184</v>
      </c>
      <c r="BK201" s="189">
        <f>SUM(BK202:BK209)</f>
        <v>0</v>
      </c>
    </row>
    <row r="202" spans="1:65" s="2" customFormat="1" ht="16.5" customHeight="1">
      <c r="A202" s="34"/>
      <c r="B202" s="35"/>
      <c r="C202" s="192" t="s">
        <v>855</v>
      </c>
      <c r="D202" s="192" t="s">
        <v>187</v>
      </c>
      <c r="E202" s="193" t="s">
        <v>3075</v>
      </c>
      <c r="F202" s="194" t="s">
        <v>3076</v>
      </c>
      <c r="G202" s="195" t="s">
        <v>327</v>
      </c>
      <c r="H202" s="196">
        <v>528</v>
      </c>
      <c r="I202" s="197"/>
      <c r="J202" s="198">
        <f t="shared" ref="J202:J209" si="40">ROUND(I202*H202,2)</f>
        <v>0</v>
      </c>
      <c r="K202" s="194" t="s">
        <v>649</v>
      </c>
      <c r="L202" s="39"/>
      <c r="M202" s="199" t="s">
        <v>1</v>
      </c>
      <c r="N202" s="200" t="s">
        <v>40</v>
      </c>
      <c r="O202" s="71"/>
      <c r="P202" s="201">
        <f t="shared" ref="P202:P209" si="41">O202*H202</f>
        <v>0</v>
      </c>
      <c r="Q202" s="201">
        <v>0</v>
      </c>
      <c r="R202" s="201">
        <f t="shared" ref="R202:R209" si="42">Q202*H202</f>
        <v>0</v>
      </c>
      <c r="S202" s="201">
        <v>0</v>
      </c>
      <c r="T202" s="202">
        <f t="shared" ref="T202:T209" si="43"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191</v>
      </c>
      <c r="AT202" s="203" t="s">
        <v>187</v>
      </c>
      <c r="AU202" s="203" t="s">
        <v>82</v>
      </c>
      <c r="AY202" s="17" t="s">
        <v>184</v>
      </c>
      <c r="BE202" s="204">
        <f t="shared" ref="BE202:BE209" si="44">IF(N202="základní",J202,0)</f>
        <v>0</v>
      </c>
      <c r="BF202" s="204">
        <f t="shared" ref="BF202:BF209" si="45">IF(N202="snížená",J202,0)</f>
        <v>0</v>
      </c>
      <c r="BG202" s="204">
        <f t="shared" ref="BG202:BG209" si="46">IF(N202="zákl. přenesená",J202,0)</f>
        <v>0</v>
      </c>
      <c r="BH202" s="204">
        <f t="shared" ref="BH202:BH209" si="47">IF(N202="sníž. přenesená",J202,0)</f>
        <v>0</v>
      </c>
      <c r="BI202" s="204">
        <f t="shared" ref="BI202:BI209" si="48">IF(N202="nulová",J202,0)</f>
        <v>0</v>
      </c>
      <c r="BJ202" s="17" t="s">
        <v>82</v>
      </c>
      <c r="BK202" s="204">
        <f t="shared" ref="BK202:BK209" si="49">ROUND(I202*H202,2)</f>
        <v>0</v>
      </c>
      <c r="BL202" s="17" t="s">
        <v>191</v>
      </c>
      <c r="BM202" s="203" t="s">
        <v>1279</v>
      </c>
    </row>
    <row r="203" spans="1:65" s="2" customFormat="1" ht="16.5" customHeight="1">
      <c r="A203" s="34"/>
      <c r="B203" s="35"/>
      <c r="C203" s="192" t="s">
        <v>860</v>
      </c>
      <c r="D203" s="192" t="s">
        <v>187</v>
      </c>
      <c r="E203" s="193" t="s">
        <v>3077</v>
      </c>
      <c r="F203" s="194" t="s">
        <v>3078</v>
      </c>
      <c r="G203" s="195" t="s">
        <v>327</v>
      </c>
      <c r="H203" s="196">
        <v>138</v>
      </c>
      <c r="I203" s="197"/>
      <c r="J203" s="198">
        <f t="shared" si="40"/>
        <v>0</v>
      </c>
      <c r="K203" s="194" t="s">
        <v>649</v>
      </c>
      <c r="L203" s="39"/>
      <c r="M203" s="199" t="s">
        <v>1</v>
      </c>
      <c r="N203" s="200" t="s">
        <v>40</v>
      </c>
      <c r="O203" s="71"/>
      <c r="P203" s="201">
        <f t="shared" si="41"/>
        <v>0</v>
      </c>
      <c r="Q203" s="201">
        <v>0</v>
      </c>
      <c r="R203" s="201">
        <f t="shared" si="42"/>
        <v>0</v>
      </c>
      <c r="S203" s="201">
        <v>0</v>
      </c>
      <c r="T203" s="202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191</v>
      </c>
      <c r="AT203" s="203" t="s">
        <v>187</v>
      </c>
      <c r="AU203" s="203" t="s">
        <v>82</v>
      </c>
      <c r="AY203" s="17" t="s">
        <v>184</v>
      </c>
      <c r="BE203" s="204">
        <f t="shared" si="44"/>
        <v>0</v>
      </c>
      <c r="BF203" s="204">
        <f t="shared" si="45"/>
        <v>0</v>
      </c>
      <c r="BG203" s="204">
        <f t="shared" si="46"/>
        <v>0</v>
      </c>
      <c r="BH203" s="204">
        <f t="shared" si="47"/>
        <v>0</v>
      </c>
      <c r="BI203" s="204">
        <f t="shared" si="48"/>
        <v>0</v>
      </c>
      <c r="BJ203" s="17" t="s">
        <v>82</v>
      </c>
      <c r="BK203" s="204">
        <f t="shared" si="49"/>
        <v>0</v>
      </c>
      <c r="BL203" s="17" t="s">
        <v>191</v>
      </c>
      <c r="BM203" s="203" t="s">
        <v>1291</v>
      </c>
    </row>
    <row r="204" spans="1:65" s="2" customFormat="1" ht="16.5" customHeight="1">
      <c r="A204" s="34"/>
      <c r="B204" s="35"/>
      <c r="C204" s="192" t="s">
        <v>864</v>
      </c>
      <c r="D204" s="192" t="s">
        <v>187</v>
      </c>
      <c r="E204" s="193" t="s">
        <v>3079</v>
      </c>
      <c r="F204" s="194" t="s">
        <v>3080</v>
      </c>
      <c r="G204" s="195" t="s">
        <v>327</v>
      </c>
      <c r="H204" s="196">
        <v>116</v>
      </c>
      <c r="I204" s="197"/>
      <c r="J204" s="198">
        <f t="shared" si="40"/>
        <v>0</v>
      </c>
      <c r="K204" s="194" t="s">
        <v>649</v>
      </c>
      <c r="L204" s="39"/>
      <c r="M204" s="199" t="s">
        <v>1</v>
      </c>
      <c r="N204" s="200" t="s">
        <v>40</v>
      </c>
      <c r="O204" s="71"/>
      <c r="P204" s="201">
        <f t="shared" si="41"/>
        <v>0</v>
      </c>
      <c r="Q204" s="201">
        <v>0</v>
      </c>
      <c r="R204" s="201">
        <f t="shared" si="42"/>
        <v>0</v>
      </c>
      <c r="S204" s="201">
        <v>0</v>
      </c>
      <c r="T204" s="202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191</v>
      </c>
      <c r="AT204" s="203" t="s">
        <v>187</v>
      </c>
      <c r="AU204" s="203" t="s">
        <v>82</v>
      </c>
      <c r="AY204" s="17" t="s">
        <v>184</v>
      </c>
      <c r="BE204" s="204">
        <f t="shared" si="44"/>
        <v>0</v>
      </c>
      <c r="BF204" s="204">
        <f t="shared" si="45"/>
        <v>0</v>
      </c>
      <c r="BG204" s="204">
        <f t="shared" si="46"/>
        <v>0</v>
      </c>
      <c r="BH204" s="204">
        <f t="shared" si="47"/>
        <v>0</v>
      </c>
      <c r="BI204" s="204">
        <f t="shared" si="48"/>
        <v>0</v>
      </c>
      <c r="BJ204" s="17" t="s">
        <v>82</v>
      </c>
      <c r="BK204" s="204">
        <f t="shared" si="49"/>
        <v>0</v>
      </c>
      <c r="BL204" s="17" t="s">
        <v>191</v>
      </c>
      <c r="BM204" s="203" t="s">
        <v>1301</v>
      </c>
    </row>
    <row r="205" spans="1:65" s="2" customFormat="1" ht="16.5" customHeight="1">
      <c r="A205" s="34"/>
      <c r="B205" s="35"/>
      <c r="C205" s="192" t="s">
        <v>869</v>
      </c>
      <c r="D205" s="192" t="s">
        <v>187</v>
      </c>
      <c r="E205" s="193" t="s">
        <v>3081</v>
      </c>
      <c r="F205" s="194" t="s">
        <v>3082</v>
      </c>
      <c r="G205" s="195" t="s">
        <v>327</v>
      </c>
      <c r="H205" s="196">
        <v>83</v>
      </c>
      <c r="I205" s="197"/>
      <c r="J205" s="198">
        <f t="shared" si="40"/>
        <v>0</v>
      </c>
      <c r="K205" s="194" t="s">
        <v>649</v>
      </c>
      <c r="L205" s="39"/>
      <c r="M205" s="199" t="s">
        <v>1</v>
      </c>
      <c r="N205" s="200" t="s">
        <v>40</v>
      </c>
      <c r="O205" s="71"/>
      <c r="P205" s="201">
        <f t="shared" si="41"/>
        <v>0</v>
      </c>
      <c r="Q205" s="201">
        <v>0</v>
      </c>
      <c r="R205" s="201">
        <f t="shared" si="42"/>
        <v>0</v>
      </c>
      <c r="S205" s="201">
        <v>0</v>
      </c>
      <c r="T205" s="202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191</v>
      </c>
      <c r="AT205" s="203" t="s">
        <v>187</v>
      </c>
      <c r="AU205" s="203" t="s">
        <v>82</v>
      </c>
      <c r="AY205" s="17" t="s">
        <v>184</v>
      </c>
      <c r="BE205" s="204">
        <f t="shared" si="44"/>
        <v>0</v>
      </c>
      <c r="BF205" s="204">
        <f t="shared" si="45"/>
        <v>0</v>
      </c>
      <c r="BG205" s="204">
        <f t="shared" si="46"/>
        <v>0</v>
      </c>
      <c r="BH205" s="204">
        <f t="shared" si="47"/>
        <v>0</v>
      </c>
      <c r="BI205" s="204">
        <f t="shared" si="48"/>
        <v>0</v>
      </c>
      <c r="BJ205" s="17" t="s">
        <v>82</v>
      </c>
      <c r="BK205" s="204">
        <f t="shared" si="49"/>
        <v>0</v>
      </c>
      <c r="BL205" s="17" t="s">
        <v>191</v>
      </c>
      <c r="BM205" s="203" t="s">
        <v>1313</v>
      </c>
    </row>
    <row r="206" spans="1:65" s="2" customFormat="1" ht="16.5" customHeight="1">
      <c r="A206" s="34"/>
      <c r="B206" s="35"/>
      <c r="C206" s="192" t="s">
        <v>814</v>
      </c>
      <c r="D206" s="192" t="s">
        <v>187</v>
      </c>
      <c r="E206" s="193" t="s">
        <v>3083</v>
      </c>
      <c r="F206" s="194" t="s">
        <v>3084</v>
      </c>
      <c r="G206" s="195" t="s">
        <v>327</v>
      </c>
      <c r="H206" s="196">
        <v>96</v>
      </c>
      <c r="I206" s="197"/>
      <c r="J206" s="198">
        <f t="shared" si="40"/>
        <v>0</v>
      </c>
      <c r="K206" s="194" t="s">
        <v>649</v>
      </c>
      <c r="L206" s="39"/>
      <c r="M206" s="199" t="s">
        <v>1</v>
      </c>
      <c r="N206" s="200" t="s">
        <v>40</v>
      </c>
      <c r="O206" s="71"/>
      <c r="P206" s="201">
        <f t="shared" si="41"/>
        <v>0</v>
      </c>
      <c r="Q206" s="201">
        <v>0</v>
      </c>
      <c r="R206" s="201">
        <f t="shared" si="42"/>
        <v>0</v>
      </c>
      <c r="S206" s="201">
        <v>0</v>
      </c>
      <c r="T206" s="202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191</v>
      </c>
      <c r="AT206" s="203" t="s">
        <v>187</v>
      </c>
      <c r="AU206" s="203" t="s">
        <v>82</v>
      </c>
      <c r="AY206" s="17" t="s">
        <v>184</v>
      </c>
      <c r="BE206" s="204">
        <f t="shared" si="44"/>
        <v>0</v>
      </c>
      <c r="BF206" s="204">
        <f t="shared" si="45"/>
        <v>0</v>
      </c>
      <c r="BG206" s="204">
        <f t="shared" si="46"/>
        <v>0</v>
      </c>
      <c r="BH206" s="204">
        <f t="shared" si="47"/>
        <v>0</v>
      </c>
      <c r="BI206" s="204">
        <f t="shared" si="48"/>
        <v>0</v>
      </c>
      <c r="BJ206" s="17" t="s">
        <v>82</v>
      </c>
      <c r="BK206" s="204">
        <f t="shared" si="49"/>
        <v>0</v>
      </c>
      <c r="BL206" s="17" t="s">
        <v>191</v>
      </c>
      <c r="BM206" s="203" t="s">
        <v>1322</v>
      </c>
    </row>
    <row r="207" spans="1:65" s="2" customFormat="1" ht="16.5" customHeight="1">
      <c r="A207" s="34"/>
      <c r="B207" s="35"/>
      <c r="C207" s="192" t="s">
        <v>388</v>
      </c>
      <c r="D207" s="192" t="s">
        <v>187</v>
      </c>
      <c r="E207" s="193" t="s">
        <v>3085</v>
      </c>
      <c r="F207" s="194" t="s">
        <v>3086</v>
      </c>
      <c r="G207" s="195" t="s">
        <v>327</v>
      </c>
      <c r="H207" s="196">
        <v>40</v>
      </c>
      <c r="I207" s="197"/>
      <c r="J207" s="198">
        <f t="shared" si="40"/>
        <v>0</v>
      </c>
      <c r="K207" s="194" t="s">
        <v>649</v>
      </c>
      <c r="L207" s="39"/>
      <c r="M207" s="199" t="s">
        <v>1</v>
      </c>
      <c r="N207" s="200" t="s">
        <v>40</v>
      </c>
      <c r="O207" s="71"/>
      <c r="P207" s="201">
        <f t="shared" si="41"/>
        <v>0</v>
      </c>
      <c r="Q207" s="201">
        <v>0</v>
      </c>
      <c r="R207" s="201">
        <f t="shared" si="42"/>
        <v>0</v>
      </c>
      <c r="S207" s="201">
        <v>0</v>
      </c>
      <c r="T207" s="202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191</v>
      </c>
      <c r="AT207" s="203" t="s">
        <v>187</v>
      </c>
      <c r="AU207" s="203" t="s">
        <v>82</v>
      </c>
      <c r="AY207" s="17" t="s">
        <v>184</v>
      </c>
      <c r="BE207" s="204">
        <f t="shared" si="44"/>
        <v>0</v>
      </c>
      <c r="BF207" s="204">
        <f t="shared" si="45"/>
        <v>0</v>
      </c>
      <c r="BG207" s="204">
        <f t="shared" si="46"/>
        <v>0</v>
      </c>
      <c r="BH207" s="204">
        <f t="shared" si="47"/>
        <v>0</v>
      </c>
      <c r="BI207" s="204">
        <f t="shared" si="48"/>
        <v>0</v>
      </c>
      <c r="BJ207" s="17" t="s">
        <v>82</v>
      </c>
      <c r="BK207" s="204">
        <f t="shared" si="49"/>
        <v>0</v>
      </c>
      <c r="BL207" s="17" t="s">
        <v>191</v>
      </c>
      <c r="BM207" s="203" t="s">
        <v>1332</v>
      </c>
    </row>
    <row r="208" spans="1:65" s="2" customFormat="1" ht="16.5" customHeight="1">
      <c r="A208" s="34"/>
      <c r="B208" s="35"/>
      <c r="C208" s="192" t="s">
        <v>881</v>
      </c>
      <c r="D208" s="192" t="s">
        <v>187</v>
      </c>
      <c r="E208" s="193" t="s">
        <v>3087</v>
      </c>
      <c r="F208" s="194" t="s">
        <v>3088</v>
      </c>
      <c r="G208" s="195" t="s">
        <v>327</v>
      </c>
      <c r="H208" s="196">
        <v>55</v>
      </c>
      <c r="I208" s="197"/>
      <c r="J208" s="198">
        <f t="shared" si="40"/>
        <v>0</v>
      </c>
      <c r="K208" s="194" t="s">
        <v>649</v>
      </c>
      <c r="L208" s="39"/>
      <c r="M208" s="199" t="s">
        <v>1</v>
      </c>
      <c r="N208" s="200" t="s">
        <v>40</v>
      </c>
      <c r="O208" s="71"/>
      <c r="P208" s="201">
        <f t="shared" si="41"/>
        <v>0</v>
      </c>
      <c r="Q208" s="201">
        <v>0</v>
      </c>
      <c r="R208" s="201">
        <f t="shared" si="42"/>
        <v>0</v>
      </c>
      <c r="S208" s="201">
        <v>0</v>
      </c>
      <c r="T208" s="202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191</v>
      </c>
      <c r="AT208" s="203" t="s">
        <v>187</v>
      </c>
      <c r="AU208" s="203" t="s">
        <v>82</v>
      </c>
      <c r="AY208" s="17" t="s">
        <v>184</v>
      </c>
      <c r="BE208" s="204">
        <f t="shared" si="44"/>
        <v>0</v>
      </c>
      <c r="BF208" s="204">
        <f t="shared" si="45"/>
        <v>0</v>
      </c>
      <c r="BG208" s="204">
        <f t="shared" si="46"/>
        <v>0</v>
      </c>
      <c r="BH208" s="204">
        <f t="shared" si="47"/>
        <v>0</v>
      </c>
      <c r="BI208" s="204">
        <f t="shared" si="48"/>
        <v>0</v>
      </c>
      <c r="BJ208" s="17" t="s">
        <v>82</v>
      </c>
      <c r="BK208" s="204">
        <f t="shared" si="49"/>
        <v>0</v>
      </c>
      <c r="BL208" s="17" t="s">
        <v>191</v>
      </c>
      <c r="BM208" s="203" t="s">
        <v>1345</v>
      </c>
    </row>
    <row r="209" spans="1:65" s="2" customFormat="1" ht="24">
      <c r="A209" s="34"/>
      <c r="B209" s="35"/>
      <c r="C209" s="192" t="s">
        <v>638</v>
      </c>
      <c r="D209" s="192" t="s">
        <v>187</v>
      </c>
      <c r="E209" s="193" t="s">
        <v>3072</v>
      </c>
      <c r="F209" s="194" t="s">
        <v>3073</v>
      </c>
      <c r="G209" s="195" t="s">
        <v>936</v>
      </c>
      <c r="H209" s="196">
        <v>1</v>
      </c>
      <c r="I209" s="197"/>
      <c r="J209" s="198">
        <f t="shared" si="40"/>
        <v>0</v>
      </c>
      <c r="K209" s="194" t="s">
        <v>649</v>
      </c>
      <c r="L209" s="39"/>
      <c r="M209" s="199" t="s">
        <v>1</v>
      </c>
      <c r="N209" s="200" t="s">
        <v>40</v>
      </c>
      <c r="O209" s="71"/>
      <c r="P209" s="201">
        <f t="shared" si="41"/>
        <v>0</v>
      </c>
      <c r="Q209" s="201">
        <v>0</v>
      </c>
      <c r="R209" s="201">
        <f t="shared" si="42"/>
        <v>0</v>
      </c>
      <c r="S209" s="201">
        <v>0</v>
      </c>
      <c r="T209" s="202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191</v>
      </c>
      <c r="AT209" s="203" t="s">
        <v>187</v>
      </c>
      <c r="AU209" s="203" t="s">
        <v>82</v>
      </c>
      <c r="AY209" s="17" t="s">
        <v>184</v>
      </c>
      <c r="BE209" s="204">
        <f t="shared" si="44"/>
        <v>0</v>
      </c>
      <c r="BF209" s="204">
        <f t="shared" si="45"/>
        <v>0</v>
      </c>
      <c r="BG209" s="204">
        <f t="shared" si="46"/>
        <v>0</v>
      </c>
      <c r="BH209" s="204">
        <f t="shared" si="47"/>
        <v>0</v>
      </c>
      <c r="BI209" s="204">
        <f t="shared" si="48"/>
        <v>0</v>
      </c>
      <c r="BJ209" s="17" t="s">
        <v>82</v>
      </c>
      <c r="BK209" s="204">
        <f t="shared" si="49"/>
        <v>0</v>
      </c>
      <c r="BL209" s="17" t="s">
        <v>191</v>
      </c>
      <c r="BM209" s="203" t="s">
        <v>1353</v>
      </c>
    </row>
    <row r="210" spans="1:65" s="12" customFormat="1" ht="25.9" customHeight="1">
      <c r="B210" s="176"/>
      <c r="C210" s="177"/>
      <c r="D210" s="178" t="s">
        <v>74</v>
      </c>
      <c r="E210" s="179" t="s">
        <v>2267</v>
      </c>
      <c r="F210" s="179" t="s">
        <v>3089</v>
      </c>
      <c r="G210" s="177"/>
      <c r="H210" s="177"/>
      <c r="I210" s="180"/>
      <c r="J210" s="181">
        <f>BK210</f>
        <v>0</v>
      </c>
      <c r="K210" s="177"/>
      <c r="L210" s="182"/>
      <c r="M210" s="183"/>
      <c r="N210" s="184"/>
      <c r="O210" s="184"/>
      <c r="P210" s="185">
        <f>SUM(P211:P262)</f>
        <v>0</v>
      </c>
      <c r="Q210" s="184"/>
      <c r="R210" s="185">
        <f>SUM(R211:R262)</f>
        <v>0</v>
      </c>
      <c r="S210" s="184"/>
      <c r="T210" s="186">
        <f>SUM(T211:T262)</f>
        <v>0</v>
      </c>
      <c r="AR210" s="187" t="s">
        <v>82</v>
      </c>
      <c r="AT210" s="188" t="s">
        <v>74</v>
      </c>
      <c r="AU210" s="188" t="s">
        <v>75</v>
      </c>
      <c r="AY210" s="187" t="s">
        <v>184</v>
      </c>
      <c r="BK210" s="189">
        <f>SUM(BK211:BK262)</f>
        <v>0</v>
      </c>
    </row>
    <row r="211" spans="1:65" s="2" customFormat="1" ht="24">
      <c r="A211" s="34"/>
      <c r="B211" s="35"/>
      <c r="C211" s="192" t="s">
        <v>888</v>
      </c>
      <c r="D211" s="192" t="s">
        <v>187</v>
      </c>
      <c r="E211" s="193" t="s">
        <v>3090</v>
      </c>
      <c r="F211" s="194" t="s">
        <v>3091</v>
      </c>
      <c r="G211" s="195" t="s">
        <v>2126</v>
      </c>
      <c r="H211" s="196">
        <v>16</v>
      </c>
      <c r="I211" s="197"/>
      <c r="J211" s="198">
        <f t="shared" ref="J211:J234" si="50">ROUND(I211*H211,2)</f>
        <v>0</v>
      </c>
      <c r="K211" s="194" t="s">
        <v>649</v>
      </c>
      <c r="L211" s="39"/>
      <c r="M211" s="199" t="s">
        <v>1</v>
      </c>
      <c r="N211" s="200" t="s">
        <v>40</v>
      </c>
      <c r="O211" s="71"/>
      <c r="P211" s="201">
        <f t="shared" ref="P211:P234" si="51">O211*H211</f>
        <v>0</v>
      </c>
      <c r="Q211" s="201">
        <v>0</v>
      </c>
      <c r="R211" s="201">
        <f t="shared" ref="R211:R234" si="52">Q211*H211</f>
        <v>0</v>
      </c>
      <c r="S211" s="201">
        <v>0</v>
      </c>
      <c r="T211" s="202">
        <f t="shared" ref="T211:T234" si="53"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191</v>
      </c>
      <c r="AT211" s="203" t="s">
        <v>187</v>
      </c>
      <c r="AU211" s="203" t="s">
        <v>82</v>
      </c>
      <c r="AY211" s="17" t="s">
        <v>184</v>
      </c>
      <c r="BE211" s="204">
        <f t="shared" ref="BE211:BE234" si="54">IF(N211="základní",J211,0)</f>
        <v>0</v>
      </c>
      <c r="BF211" s="204">
        <f t="shared" ref="BF211:BF234" si="55">IF(N211="snížená",J211,0)</f>
        <v>0</v>
      </c>
      <c r="BG211" s="204">
        <f t="shared" ref="BG211:BG234" si="56">IF(N211="zákl. přenesená",J211,0)</f>
        <v>0</v>
      </c>
      <c r="BH211" s="204">
        <f t="shared" ref="BH211:BH234" si="57">IF(N211="sníž. přenesená",J211,0)</f>
        <v>0</v>
      </c>
      <c r="BI211" s="204">
        <f t="shared" ref="BI211:BI234" si="58">IF(N211="nulová",J211,0)</f>
        <v>0</v>
      </c>
      <c r="BJ211" s="17" t="s">
        <v>82</v>
      </c>
      <c r="BK211" s="204">
        <f t="shared" ref="BK211:BK234" si="59">ROUND(I211*H211,2)</f>
        <v>0</v>
      </c>
      <c r="BL211" s="17" t="s">
        <v>191</v>
      </c>
      <c r="BM211" s="203" t="s">
        <v>1361</v>
      </c>
    </row>
    <row r="212" spans="1:65" s="2" customFormat="1" ht="16.5" customHeight="1">
      <c r="A212" s="34"/>
      <c r="B212" s="35"/>
      <c r="C212" s="192" t="s">
        <v>868</v>
      </c>
      <c r="D212" s="192" t="s">
        <v>187</v>
      </c>
      <c r="E212" s="193" t="s">
        <v>3092</v>
      </c>
      <c r="F212" s="194" t="s">
        <v>3093</v>
      </c>
      <c r="G212" s="195" t="s">
        <v>2126</v>
      </c>
      <c r="H212" s="196">
        <v>27</v>
      </c>
      <c r="I212" s="197"/>
      <c r="J212" s="198">
        <f t="shared" si="50"/>
        <v>0</v>
      </c>
      <c r="K212" s="194" t="s">
        <v>649</v>
      </c>
      <c r="L212" s="39"/>
      <c r="M212" s="199" t="s">
        <v>1</v>
      </c>
      <c r="N212" s="200" t="s">
        <v>40</v>
      </c>
      <c r="O212" s="71"/>
      <c r="P212" s="201">
        <f t="shared" si="51"/>
        <v>0</v>
      </c>
      <c r="Q212" s="201">
        <v>0</v>
      </c>
      <c r="R212" s="201">
        <f t="shared" si="52"/>
        <v>0</v>
      </c>
      <c r="S212" s="201">
        <v>0</v>
      </c>
      <c r="T212" s="202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191</v>
      </c>
      <c r="AT212" s="203" t="s">
        <v>187</v>
      </c>
      <c r="AU212" s="203" t="s">
        <v>82</v>
      </c>
      <c r="AY212" s="17" t="s">
        <v>184</v>
      </c>
      <c r="BE212" s="204">
        <f t="shared" si="54"/>
        <v>0</v>
      </c>
      <c r="BF212" s="204">
        <f t="shared" si="55"/>
        <v>0</v>
      </c>
      <c r="BG212" s="204">
        <f t="shared" si="56"/>
        <v>0</v>
      </c>
      <c r="BH212" s="204">
        <f t="shared" si="57"/>
        <v>0</v>
      </c>
      <c r="BI212" s="204">
        <f t="shared" si="58"/>
        <v>0</v>
      </c>
      <c r="BJ212" s="17" t="s">
        <v>82</v>
      </c>
      <c r="BK212" s="204">
        <f t="shared" si="59"/>
        <v>0</v>
      </c>
      <c r="BL212" s="17" t="s">
        <v>191</v>
      </c>
      <c r="BM212" s="203" t="s">
        <v>1369</v>
      </c>
    </row>
    <row r="213" spans="1:65" s="2" customFormat="1" ht="21.75" customHeight="1">
      <c r="A213" s="34"/>
      <c r="B213" s="35"/>
      <c r="C213" s="192" t="s">
        <v>895</v>
      </c>
      <c r="D213" s="192" t="s">
        <v>187</v>
      </c>
      <c r="E213" s="193" t="s">
        <v>3094</v>
      </c>
      <c r="F213" s="194" t="s">
        <v>3095</v>
      </c>
      <c r="G213" s="195" t="s">
        <v>2997</v>
      </c>
      <c r="H213" s="196">
        <v>20</v>
      </c>
      <c r="I213" s="197"/>
      <c r="J213" s="198">
        <f t="shared" si="50"/>
        <v>0</v>
      </c>
      <c r="K213" s="194" t="s">
        <v>649</v>
      </c>
      <c r="L213" s="39"/>
      <c r="M213" s="199" t="s">
        <v>1</v>
      </c>
      <c r="N213" s="200" t="s">
        <v>40</v>
      </c>
      <c r="O213" s="71"/>
      <c r="P213" s="201">
        <f t="shared" si="51"/>
        <v>0</v>
      </c>
      <c r="Q213" s="201">
        <v>0</v>
      </c>
      <c r="R213" s="201">
        <f t="shared" si="52"/>
        <v>0</v>
      </c>
      <c r="S213" s="201">
        <v>0</v>
      </c>
      <c r="T213" s="202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191</v>
      </c>
      <c r="AT213" s="203" t="s">
        <v>187</v>
      </c>
      <c r="AU213" s="203" t="s">
        <v>82</v>
      </c>
      <c r="AY213" s="17" t="s">
        <v>184</v>
      </c>
      <c r="BE213" s="204">
        <f t="shared" si="54"/>
        <v>0</v>
      </c>
      <c r="BF213" s="204">
        <f t="shared" si="55"/>
        <v>0</v>
      </c>
      <c r="BG213" s="204">
        <f t="shared" si="56"/>
        <v>0</v>
      </c>
      <c r="BH213" s="204">
        <f t="shared" si="57"/>
        <v>0</v>
      </c>
      <c r="BI213" s="204">
        <f t="shared" si="58"/>
        <v>0</v>
      </c>
      <c r="BJ213" s="17" t="s">
        <v>82</v>
      </c>
      <c r="BK213" s="204">
        <f t="shared" si="59"/>
        <v>0</v>
      </c>
      <c r="BL213" s="17" t="s">
        <v>191</v>
      </c>
      <c r="BM213" s="203" t="s">
        <v>1380</v>
      </c>
    </row>
    <row r="214" spans="1:65" s="2" customFormat="1" ht="16.5" customHeight="1">
      <c r="A214" s="34"/>
      <c r="B214" s="35"/>
      <c r="C214" s="192" t="s">
        <v>899</v>
      </c>
      <c r="D214" s="192" t="s">
        <v>187</v>
      </c>
      <c r="E214" s="193" t="s">
        <v>3096</v>
      </c>
      <c r="F214" s="194" t="s">
        <v>3097</v>
      </c>
      <c r="G214" s="195" t="s">
        <v>2997</v>
      </c>
      <c r="H214" s="196">
        <v>12</v>
      </c>
      <c r="I214" s="197"/>
      <c r="J214" s="198">
        <f t="shared" si="50"/>
        <v>0</v>
      </c>
      <c r="K214" s="194" t="s">
        <v>649</v>
      </c>
      <c r="L214" s="39"/>
      <c r="M214" s="199" t="s">
        <v>1</v>
      </c>
      <c r="N214" s="200" t="s">
        <v>40</v>
      </c>
      <c r="O214" s="71"/>
      <c r="P214" s="201">
        <f t="shared" si="51"/>
        <v>0</v>
      </c>
      <c r="Q214" s="201">
        <v>0</v>
      </c>
      <c r="R214" s="201">
        <f t="shared" si="52"/>
        <v>0</v>
      </c>
      <c r="S214" s="201">
        <v>0</v>
      </c>
      <c r="T214" s="202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82</v>
      </c>
      <c r="AY214" s="17" t="s">
        <v>184</v>
      </c>
      <c r="BE214" s="204">
        <f t="shared" si="54"/>
        <v>0</v>
      </c>
      <c r="BF214" s="204">
        <f t="shared" si="55"/>
        <v>0</v>
      </c>
      <c r="BG214" s="204">
        <f t="shared" si="56"/>
        <v>0</v>
      </c>
      <c r="BH214" s="204">
        <f t="shared" si="57"/>
        <v>0</v>
      </c>
      <c r="BI214" s="204">
        <f t="shared" si="58"/>
        <v>0</v>
      </c>
      <c r="BJ214" s="17" t="s">
        <v>82</v>
      </c>
      <c r="BK214" s="204">
        <f t="shared" si="59"/>
        <v>0</v>
      </c>
      <c r="BL214" s="17" t="s">
        <v>191</v>
      </c>
      <c r="BM214" s="203" t="s">
        <v>1392</v>
      </c>
    </row>
    <row r="215" spans="1:65" s="2" customFormat="1" ht="16.5" customHeight="1">
      <c r="A215" s="34"/>
      <c r="B215" s="35"/>
      <c r="C215" s="192" t="s">
        <v>903</v>
      </c>
      <c r="D215" s="192" t="s">
        <v>187</v>
      </c>
      <c r="E215" s="193" t="s">
        <v>3098</v>
      </c>
      <c r="F215" s="194" t="s">
        <v>3099</v>
      </c>
      <c r="G215" s="195" t="s">
        <v>2997</v>
      </c>
      <c r="H215" s="196">
        <v>8</v>
      </c>
      <c r="I215" s="197"/>
      <c r="J215" s="198">
        <f t="shared" si="50"/>
        <v>0</v>
      </c>
      <c r="K215" s="194" t="s">
        <v>649</v>
      </c>
      <c r="L215" s="39"/>
      <c r="M215" s="199" t="s">
        <v>1</v>
      </c>
      <c r="N215" s="200" t="s">
        <v>40</v>
      </c>
      <c r="O215" s="71"/>
      <c r="P215" s="201">
        <f t="shared" si="51"/>
        <v>0</v>
      </c>
      <c r="Q215" s="201">
        <v>0</v>
      </c>
      <c r="R215" s="201">
        <f t="shared" si="52"/>
        <v>0</v>
      </c>
      <c r="S215" s="201">
        <v>0</v>
      </c>
      <c r="T215" s="202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191</v>
      </c>
      <c r="AT215" s="203" t="s">
        <v>187</v>
      </c>
      <c r="AU215" s="203" t="s">
        <v>82</v>
      </c>
      <c r="AY215" s="17" t="s">
        <v>184</v>
      </c>
      <c r="BE215" s="204">
        <f t="shared" si="54"/>
        <v>0</v>
      </c>
      <c r="BF215" s="204">
        <f t="shared" si="55"/>
        <v>0</v>
      </c>
      <c r="BG215" s="204">
        <f t="shared" si="56"/>
        <v>0</v>
      </c>
      <c r="BH215" s="204">
        <f t="shared" si="57"/>
        <v>0</v>
      </c>
      <c r="BI215" s="204">
        <f t="shared" si="58"/>
        <v>0</v>
      </c>
      <c r="BJ215" s="17" t="s">
        <v>82</v>
      </c>
      <c r="BK215" s="204">
        <f t="shared" si="59"/>
        <v>0</v>
      </c>
      <c r="BL215" s="17" t="s">
        <v>191</v>
      </c>
      <c r="BM215" s="203" t="s">
        <v>1404</v>
      </c>
    </row>
    <row r="216" spans="1:65" s="2" customFormat="1" ht="16.5" customHeight="1">
      <c r="A216" s="34"/>
      <c r="B216" s="35"/>
      <c r="C216" s="192" t="s">
        <v>907</v>
      </c>
      <c r="D216" s="192" t="s">
        <v>187</v>
      </c>
      <c r="E216" s="193" t="s">
        <v>3100</v>
      </c>
      <c r="F216" s="194" t="s">
        <v>3101</v>
      </c>
      <c r="G216" s="195" t="s">
        <v>2126</v>
      </c>
      <c r="H216" s="196">
        <v>27</v>
      </c>
      <c r="I216" s="197"/>
      <c r="J216" s="198">
        <f t="shared" si="50"/>
        <v>0</v>
      </c>
      <c r="K216" s="194" t="s">
        <v>649</v>
      </c>
      <c r="L216" s="39"/>
      <c r="M216" s="199" t="s">
        <v>1</v>
      </c>
      <c r="N216" s="200" t="s">
        <v>40</v>
      </c>
      <c r="O216" s="71"/>
      <c r="P216" s="201">
        <f t="shared" si="51"/>
        <v>0</v>
      </c>
      <c r="Q216" s="201">
        <v>0</v>
      </c>
      <c r="R216" s="201">
        <f t="shared" si="52"/>
        <v>0</v>
      </c>
      <c r="S216" s="201">
        <v>0</v>
      </c>
      <c r="T216" s="202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191</v>
      </c>
      <c r="AT216" s="203" t="s">
        <v>187</v>
      </c>
      <c r="AU216" s="203" t="s">
        <v>82</v>
      </c>
      <c r="AY216" s="17" t="s">
        <v>184</v>
      </c>
      <c r="BE216" s="204">
        <f t="shared" si="54"/>
        <v>0</v>
      </c>
      <c r="BF216" s="204">
        <f t="shared" si="55"/>
        <v>0</v>
      </c>
      <c r="BG216" s="204">
        <f t="shared" si="56"/>
        <v>0</v>
      </c>
      <c r="BH216" s="204">
        <f t="shared" si="57"/>
        <v>0</v>
      </c>
      <c r="BI216" s="204">
        <f t="shared" si="58"/>
        <v>0</v>
      </c>
      <c r="BJ216" s="17" t="s">
        <v>82</v>
      </c>
      <c r="BK216" s="204">
        <f t="shared" si="59"/>
        <v>0</v>
      </c>
      <c r="BL216" s="17" t="s">
        <v>191</v>
      </c>
      <c r="BM216" s="203" t="s">
        <v>1414</v>
      </c>
    </row>
    <row r="217" spans="1:65" s="2" customFormat="1" ht="24">
      <c r="A217" s="34"/>
      <c r="B217" s="35"/>
      <c r="C217" s="192" t="s">
        <v>823</v>
      </c>
      <c r="D217" s="192" t="s">
        <v>187</v>
      </c>
      <c r="E217" s="193" t="s">
        <v>3102</v>
      </c>
      <c r="F217" s="194" t="s">
        <v>3103</v>
      </c>
      <c r="G217" s="195" t="s">
        <v>2126</v>
      </c>
      <c r="H217" s="196">
        <v>38</v>
      </c>
      <c r="I217" s="197"/>
      <c r="J217" s="198">
        <f t="shared" si="50"/>
        <v>0</v>
      </c>
      <c r="K217" s="194" t="s">
        <v>649</v>
      </c>
      <c r="L217" s="39"/>
      <c r="M217" s="199" t="s">
        <v>1</v>
      </c>
      <c r="N217" s="200" t="s">
        <v>40</v>
      </c>
      <c r="O217" s="71"/>
      <c r="P217" s="201">
        <f t="shared" si="51"/>
        <v>0</v>
      </c>
      <c r="Q217" s="201">
        <v>0</v>
      </c>
      <c r="R217" s="201">
        <f t="shared" si="52"/>
        <v>0</v>
      </c>
      <c r="S217" s="201">
        <v>0</v>
      </c>
      <c r="T217" s="202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191</v>
      </c>
      <c r="AT217" s="203" t="s">
        <v>187</v>
      </c>
      <c r="AU217" s="203" t="s">
        <v>82</v>
      </c>
      <c r="AY217" s="17" t="s">
        <v>184</v>
      </c>
      <c r="BE217" s="204">
        <f t="shared" si="54"/>
        <v>0</v>
      </c>
      <c r="BF217" s="204">
        <f t="shared" si="55"/>
        <v>0</v>
      </c>
      <c r="BG217" s="204">
        <f t="shared" si="56"/>
        <v>0</v>
      </c>
      <c r="BH217" s="204">
        <f t="shared" si="57"/>
        <v>0</v>
      </c>
      <c r="BI217" s="204">
        <f t="shared" si="58"/>
        <v>0</v>
      </c>
      <c r="BJ217" s="17" t="s">
        <v>82</v>
      </c>
      <c r="BK217" s="204">
        <f t="shared" si="59"/>
        <v>0</v>
      </c>
      <c r="BL217" s="17" t="s">
        <v>191</v>
      </c>
      <c r="BM217" s="203" t="s">
        <v>1422</v>
      </c>
    </row>
    <row r="218" spans="1:65" s="2" customFormat="1" ht="24">
      <c r="A218" s="34"/>
      <c r="B218" s="35"/>
      <c r="C218" s="192" t="s">
        <v>915</v>
      </c>
      <c r="D218" s="192" t="s">
        <v>187</v>
      </c>
      <c r="E218" s="193" t="s">
        <v>3104</v>
      </c>
      <c r="F218" s="194" t="s">
        <v>3105</v>
      </c>
      <c r="G218" s="195" t="s">
        <v>2126</v>
      </c>
      <c r="H218" s="196">
        <v>20</v>
      </c>
      <c r="I218" s="197"/>
      <c r="J218" s="198">
        <f t="shared" si="50"/>
        <v>0</v>
      </c>
      <c r="K218" s="194" t="s">
        <v>649</v>
      </c>
      <c r="L218" s="39"/>
      <c r="M218" s="199" t="s">
        <v>1</v>
      </c>
      <c r="N218" s="200" t="s">
        <v>40</v>
      </c>
      <c r="O218" s="71"/>
      <c r="P218" s="201">
        <f t="shared" si="51"/>
        <v>0</v>
      </c>
      <c r="Q218" s="201">
        <v>0</v>
      </c>
      <c r="R218" s="201">
        <f t="shared" si="52"/>
        <v>0</v>
      </c>
      <c r="S218" s="201">
        <v>0</v>
      </c>
      <c r="T218" s="202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191</v>
      </c>
      <c r="AT218" s="203" t="s">
        <v>187</v>
      </c>
      <c r="AU218" s="203" t="s">
        <v>82</v>
      </c>
      <c r="AY218" s="17" t="s">
        <v>184</v>
      </c>
      <c r="BE218" s="204">
        <f t="shared" si="54"/>
        <v>0</v>
      </c>
      <c r="BF218" s="204">
        <f t="shared" si="55"/>
        <v>0</v>
      </c>
      <c r="BG218" s="204">
        <f t="shared" si="56"/>
        <v>0</v>
      </c>
      <c r="BH218" s="204">
        <f t="shared" si="57"/>
        <v>0</v>
      </c>
      <c r="BI218" s="204">
        <f t="shared" si="58"/>
        <v>0</v>
      </c>
      <c r="BJ218" s="17" t="s">
        <v>82</v>
      </c>
      <c r="BK218" s="204">
        <f t="shared" si="59"/>
        <v>0</v>
      </c>
      <c r="BL218" s="17" t="s">
        <v>191</v>
      </c>
      <c r="BM218" s="203" t="s">
        <v>1433</v>
      </c>
    </row>
    <row r="219" spans="1:65" s="2" customFormat="1" ht="21.75" customHeight="1">
      <c r="A219" s="34"/>
      <c r="B219" s="35"/>
      <c r="C219" s="192" t="s">
        <v>921</v>
      </c>
      <c r="D219" s="192" t="s">
        <v>187</v>
      </c>
      <c r="E219" s="193" t="s">
        <v>3106</v>
      </c>
      <c r="F219" s="194" t="s">
        <v>3107</v>
      </c>
      <c r="G219" s="195" t="s">
        <v>2126</v>
      </c>
      <c r="H219" s="196">
        <v>27</v>
      </c>
      <c r="I219" s="197"/>
      <c r="J219" s="198">
        <f t="shared" si="50"/>
        <v>0</v>
      </c>
      <c r="K219" s="194" t="s">
        <v>649</v>
      </c>
      <c r="L219" s="39"/>
      <c r="M219" s="199" t="s">
        <v>1</v>
      </c>
      <c r="N219" s="200" t="s">
        <v>40</v>
      </c>
      <c r="O219" s="71"/>
      <c r="P219" s="201">
        <f t="shared" si="51"/>
        <v>0</v>
      </c>
      <c r="Q219" s="201">
        <v>0</v>
      </c>
      <c r="R219" s="201">
        <f t="shared" si="52"/>
        <v>0</v>
      </c>
      <c r="S219" s="201">
        <v>0</v>
      </c>
      <c r="T219" s="202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191</v>
      </c>
      <c r="AT219" s="203" t="s">
        <v>187</v>
      </c>
      <c r="AU219" s="203" t="s">
        <v>82</v>
      </c>
      <c r="AY219" s="17" t="s">
        <v>184</v>
      </c>
      <c r="BE219" s="204">
        <f t="shared" si="54"/>
        <v>0</v>
      </c>
      <c r="BF219" s="204">
        <f t="shared" si="55"/>
        <v>0</v>
      </c>
      <c r="BG219" s="204">
        <f t="shared" si="56"/>
        <v>0</v>
      </c>
      <c r="BH219" s="204">
        <f t="shared" si="57"/>
        <v>0</v>
      </c>
      <c r="BI219" s="204">
        <f t="shared" si="58"/>
        <v>0</v>
      </c>
      <c r="BJ219" s="17" t="s">
        <v>82</v>
      </c>
      <c r="BK219" s="204">
        <f t="shared" si="59"/>
        <v>0</v>
      </c>
      <c r="BL219" s="17" t="s">
        <v>191</v>
      </c>
      <c r="BM219" s="203" t="s">
        <v>1450</v>
      </c>
    </row>
    <row r="220" spans="1:65" s="2" customFormat="1" ht="24">
      <c r="A220" s="34"/>
      <c r="B220" s="35"/>
      <c r="C220" s="192" t="s">
        <v>926</v>
      </c>
      <c r="D220" s="192" t="s">
        <v>187</v>
      </c>
      <c r="E220" s="193" t="s">
        <v>3108</v>
      </c>
      <c r="F220" s="194" t="s">
        <v>3109</v>
      </c>
      <c r="G220" s="195" t="s">
        <v>2126</v>
      </c>
      <c r="H220" s="196">
        <v>11</v>
      </c>
      <c r="I220" s="197"/>
      <c r="J220" s="198">
        <f t="shared" si="50"/>
        <v>0</v>
      </c>
      <c r="K220" s="194" t="s">
        <v>649</v>
      </c>
      <c r="L220" s="39"/>
      <c r="M220" s="199" t="s">
        <v>1</v>
      </c>
      <c r="N220" s="200" t="s">
        <v>40</v>
      </c>
      <c r="O220" s="71"/>
      <c r="P220" s="201">
        <f t="shared" si="51"/>
        <v>0</v>
      </c>
      <c r="Q220" s="201">
        <v>0</v>
      </c>
      <c r="R220" s="201">
        <f t="shared" si="52"/>
        <v>0</v>
      </c>
      <c r="S220" s="201">
        <v>0</v>
      </c>
      <c r="T220" s="202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191</v>
      </c>
      <c r="AT220" s="203" t="s">
        <v>187</v>
      </c>
      <c r="AU220" s="203" t="s">
        <v>82</v>
      </c>
      <c r="AY220" s="17" t="s">
        <v>184</v>
      </c>
      <c r="BE220" s="204">
        <f t="shared" si="54"/>
        <v>0</v>
      </c>
      <c r="BF220" s="204">
        <f t="shared" si="55"/>
        <v>0</v>
      </c>
      <c r="BG220" s="204">
        <f t="shared" si="56"/>
        <v>0</v>
      </c>
      <c r="BH220" s="204">
        <f t="shared" si="57"/>
        <v>0</v>
      </c>
      <c r="BI220" s="204">
        <f t="shared" si="58"/>
        <v>0</v>
      </c>
      <c r="BJ220" s="17" t="s">
        <v>82</v>
      </c>
      <c r="BK220" s="204">
        <f t="shared" si="59"/>
        <v>0</v>
      </c>
      <c r="BL220" s="17" t="s">
        <v>191</v>
      </c>
      <c r="BM220" s="203" t="s">
        <v>1458</v>
      </c>
    </row>
    <row r="221" spans="1:65" s="2" customFormat="1" ht="21.75" customHeight="1">
      <c r="A221" s="34"/>
      <c r="B221" s="35"/>
      <c r="C221" s="192" t="s">
        <v>933</v>
      </c>
      <c r="D221" s="192" t="s">
        <v>187</v>
      </c>
      <c r="E221" s="193" t="s">
        <v>3110</v>
      </c>
      <c r="F221" s="194" t="s">
        <v>3111</v>
      </c>
      <c r="G221" s="195" t="s">
        <v>2126</v>
      </c>
      <c r="H221" s="196">
        <v>16</v>
      </c>
      <c r="I221" s="197"/>
      <c r="J221" s="198">
        <f t="shared" si="50"/>
        <v>0</v>
      </c>
      <c r="K221" s="194" t="s">
        <v>649</v>
      </c>
      <c r="L221" s="39"/>
      <c r="M221" s="199" t="s">
        <v>1</v>
      </c>
      <c r="N221" s="200" t="s">
        <v>40</v>
      </c>
      <c r="O221" s="71"/>
      <c r="P221" s="201">
        <f t="shared" si="51"/>
        <v>0</v>
      </c>
      <c r="Q221" s="201">
        <v>0</v>
      </c>
      <c r="R221" s="201">
        <f t="shared" si="52"/>
        <v>0</v>
      </c>
      <c r="S221" s="201">
        <v>0</v>
      </c>
      <c r="T221" s="202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191</v>
      </c>
      <c r="AT221" s="203" t="s">
        <v>187</v>
      </c>
      <c r="AU221" s="203" t="s">
        <v>82</v>
      </c>
      <c r="AY221" s="17" t="s">
        <v>184</v>
      </c>
      <c r="BE221" s="204">
        <f t="shared" si="54"/>
        <v>0</v>
      </c>
      <c r="BF221" s="204">
        <f t="shared" si="55"/>
        <v>0</v>
      </c>
      <c r="BG221" s="204">
        <f t="shared" si="56"/>
        <v>0</v>
      </c>
      <c r="BH221" s="204">
        <f t="shared" si="57"/>
        <v>0</v>
      </c>
      <c r="BI221" s="204">
        <f t="shared" si="58"/>
        <v>0</v>
      </c>
      <c r="BJ221" s="17" t="s">
        <v>82</v>
      </c>
      <c r="BK221" s="204">
        <f t="shared" si="59"/>
        <v>0</v>
      </c>
      <c r="BL221" s="17" t="s">
        <v>191</v>
      </c>
      <c r="BM221" s="203" t="s">
        <v>1466</v>
      </c>
    </row>
    <row r="222" spans="1:65" s="2" customFormat="1" ht="16.5" customHeight="1">
      <c r="A222" s="34"/>
      <c r="B222" s="35"/>
      <c r="C222" s="192" t="s">
        <v>938</v>
      </c>
      <c r="D222" s="192" t="s">
        <v>187</v>
      </c>
      <c r="E222" s="193" t="s">
        <v>3112</v>
      </c>
      <c r="F222" s="194" t="s">
        <v>3113</v>
      </c>
      <c r="G222" s="195" t="s">
        <v>2126</v>
      </c>
      <c r="H222" s="196">
        <v>16</v>
      </c>
      <c r="I222" s="197"/>
      <c r="J222" s="198">
        <f t="shared" si="50"/>
        <v>0</v>
      </c>
      <c r="K222" s="194" t="s">
        <v>649</v>
      </c>
      <c r="L222" s="39"/>
      <c r="M222" s="199" t="s">
        <v>1</v>
      </c>
      <c r="N222" s="200" t="s">
        <v>40</v>
      </c>
      <c r="O222" s="71"/>
      <c r="P222" s="201">
        <f t="shared" si="51"/>
        <v>0</v>
      </c>
      <c r="Q222" s="201">
        <v>0</v>
      </c>
      <c r="R222" s="201">
        <f t="shared" si="52"/>
        <v>0</v>
      </c>
      <c r="S222" s="201">
        <v>0</v>
      </c>
      <c r="T222" s="202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82</v>
      </c>
      <c r="AY222" s="17" t="s">
        <v>184</v>
      </c>
      <c r="BE222" s="204">
        <f t="shared" si="54"/>
        <v>0</v>
      </c>
      <c r="BF222" s="204">
        <f t="shared" si="55"/>
        <v>0</v>
      </c>
      <c r="BG222" s="204">
        <f t="shared" si="56"/>
        <v>0</v>
      </c>
      <c r="BH222" s="204">
        <f t="shared" si="57"/>
        <v>0</v>
      </c>
      <c r="BI222" s="204">
        <f t="shared" si="58"/>
        <v>0</v>
      </c>
      <c r="BJ222" s="17" t="s">
        <v>82</v>
      </c>
      <c r="BK222" s="204">
        <f t="shared" si="59"/>
        <v>0</v>
      </c>
      <c r="BL222" s="17" t="s">
        <v>191</v>
      </c>
      <c r="BM222" s="203" t="s">
        <v>1474</v>
      </c>
    </row>
    <row r="223" spans="1:65" s="2" customFormat="1" ht="24">
      <c r="A223" s="34"/>
      <c r="B223" s="35"/>
      <c r="C223" s="192" t="s">
        <v>942</v>
      </c>
      <c r="D223" s="192" t="s">
        <v>187</v>
      </c>
      <c r="E223" s="193" t="s">
        <v>3114</v>
      </c>
      <c r="F223" s="194" t="s">
        <v>3115</v>
      </c>
      <c r="G223" s="195" t="s">
        <v>2126</v>
      </c>
      <c r="H223" s="196">
        <v>16</v>
      </c>
      <c r="I223" s="197"/>
      <c r="J223" s="198">
        <f t="shared" si="50"/>
        <v>0</v>
      </c>
      <c r="K223" s="194" t="s">
        <v>649</v>
      </c>
      <c r="L223" s="39"/>
      <c r="M223" s="199" t="s">
        <v>1</v>
      </c>
      <c r="N223" s="200" t="s">
        <v>40</v>
      </c>
      <c r="O223" s="71"/>
      <c r="P223" s="201">
        <f t="shared" si="51"/>
        <v>0</v>
      </c>
      <c r="Q223" s="201">
        <v>0</v>
      </c>
      <c r="R223" s="201">
        <f t="shared" si="52"/>
        <v>0</v>
      </c>
      <c r="S223" s="201">
        <v>0</v>
      </c>
      <c r="T223" s="202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191</v>
      </c>
      <c r="AT223" s="203" t="s">
        <v>187</v>
      </c>
      <c r="AU223" s="203" t="s">
        <v>82</v>
      </c>
      <c r="AY223" s="17" t="s">
        <v>184</v>
      </c>
      <c r="BE223" s="204">
        <f t="shared" si="54"/>
        <v>0</v>
      </c>
      <c r="BF223" s="204">
        <f t="shared" si="55"/>
        <v>0</v>
      </c>
      <c r="BG223" s="204">
        <f t="shared" si="56"/>
        <v>0</v>
      </c>
      <c r="BH223" s="204">
        <f t="shared" si="57"/>
        <v>0</v>
      </c>
      <c r="BI223" s="204">
        <f t="shared" si="58"/>
        <v>0</v>
      </c>
      <c r="BJ223" s="17" t="s">
        <v>82</v>
      </c>
      <c r="BK223" s="204">
        <f t="shared" si="59"/>
        <v>0</v>
      </c>
      <c r="BL223" s="17" t="s">
        <v>191</v>
      </c>
      <c r="BM223" s="203" t="s">
        <v>1482</v>
      </c>
    </row>
    <row r="224" spans="1:65" s="2" customFormat="1" ht="21.75" customHeight="1">
      <c r="A224" s="34"/>
      <c r="B224" s="35"/>
      <c r="C224" s="192" t="s">
        <v>947</v>
      </c>
      <c r="D224" s="192" t="s">
        <v>187</v>
      </c>
      <c r="E224" s="193" t="s">
        <v>3116</v>
      </c>
      <c r="F224" s="194" t="s">
        <v>3117</v>
      </c>
      <c r="G224" s="195" t="s">
        <v>2126</v>
      </c>
      <c r="H224" s="196">
        <v>16</v>
      </c>
      <c r="I224" s="197"/>
      <c r="J224" s="198">
        <f t="shared" si="50"/>
        <v>0</v>
      </c>
      <c r="K224" s="194" t="s">
        <v>649</v>
      </c>
      <c r="L224" s="39"/>
      <c r="M224" s="199" t="s">
        <v>1</v>
      </c>
      <c r="N224" s="200" t="s">
        <v>40</v>
      </c>
      <c r="O224" s="71"/>
      <c r="P224" s="201">
        <f t="shared" si="51"/>
        <v>0</v>
      </c>
      <c r="Q224" s="201">
        <v>0</v>
      </c>
      <c r="R224" s="201">
        <f t="shared" si="52"/>
        <v>0</v>
      </c>
      <c r="S224" s="201">
        <v>0</v>
      </c>
      <c r="T224" s="202">
        <f t="shared" si="5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191</v>
      </c>
      <c r="AT224" s="203" t="s">
        <v>187</v>
      </c>
      <c r="AU224" s="203" t="s">
        <v>82</v>
      </c>
      <c r="AY224" s="17" t="s">
        <v>184</v>
      </c>
      <c r="BE224" s="204">
        <f t="shared" si="54"/>
        <v>0</v>
      </c>
      <c r="BF224" s="204">
        <f t="shared" si="55"/>
        <v>0</v>
      </c>
      <c r="BG224" s="204">
        <f t="shared" si="56"/>
        <v>0</v>
      </c>
      <c r="BH224" s="204">
        <f t="shared" si="57"/>
        <v>0</v>
      </c>
      <c r="BI224" s="204">
        <f t="shared" si="58"/>
        <v>0</v>
      </c>
      <c r="BJ224" s="17" t="s">
        <v>82</v>
      </c>
      <c r="BK224" s="204">
        <f t="shared" si="59"/>
        <v>0</v>
      </c>
      <c r="BL224" s="17" t="s">
        <v>191</v>
      </c>
      <c r="BM224" s="203" t="s">
        <v>1492</v>
      </c>
    </row>
    <row r="225" spans="1:65" s="2" customFormat="1" ht="16.5" customHeight="1">
      <c r="A225" s="34"/>
      <c r="B225" s="35"/>
      <c r="C225" s="192" t="s">
        <v>952</v>
      </c>
      <c r="D225" s="192" t="s">
        <v>187</v>
      </c>
      <c r="E225" s="193" t="s">
        <v>3118</v>
      </c>
      <c r="F225" s="194" t="s">
        <v>3119</v>
      </c>
      <c r="G225" s="195" t="s">
        <v>2126</v>
      </c>
      <c r="H225" s="196">
        <v>16</v>
      </c>
      <c r="I225" s="197"/>
      <c r="J225" s="198">
        <f t="shared" si="50"/>
        <v>0</v>
      </c>
      <c r="K225" s="194" t="s">
        <v>649</v>
      </c>
      <c r="L225" s="39"/>
      <c r="M225" s="199" t="s">
        <v>1</v>
      </c>
      <c r="N225" s="200" t="s">
        <v>40</v>
      </c>
      <c r="O225" s="71"/>
      <c r="P225" s="201">
        <f t="shared" si="51"/>
        <v>0</v>
      </c>
      <c r="Q225" s="201">
        <v>0</v>
      </c>
      <c r="R225" s="201">
        <f t="shared" si="52"/>
        <v>0</v>
      </c>
      <c r="S225" s="201">
        <v>0</v>
      </c>
      <c r="T225" s="202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191</v>
      </c>
      <c r="AT225" s="203" t="s">
        <v>187</v>
      </c>
      <c r="AU225" s="203" t="s">
        <v>82</v>
      </c>
      <c r="AY225" s="17" t="s">
        <v>184</v>
      </c>
      <c r="BE225" s="204">
        <f t="shared" si="54"/>
        <v>0</v>
      </c>
      <c r="BF225" s="204">
        <f t="shared" si="55"/>
        <v>0</v>
      </c>
      <c r="BG225" s="204">
        <f t="shared" si="56"/>
        <v>0</v>
      </c>
      <c r="BH225" s="204">
        <f t="shared" si="57"/>
        <v>0</v>
      </c>
      <c r="BI225" s="204">
        <f t="shared" si="58"/>
        <v>0</v>
      </c>
      <c r="BJ225" s="17" t="s">
        <v>82</v>
      </c>
      <c r="BK225" s="204">
        <f t="shared" si="59"/>
        <v>0</v>
      </c>
      <c r="BL225" s="17" t="s">
        <v>191</v>
      </c>
      <c r="BM225" s="203" t="s">
        <v>809</v>
      </c>
    </row>
    <row r="226" spans="1:65" s="2" customFormat="1" ht="16.5" customHeight="1">
      <c r="A226" s="34"/>
      <c r="B226" s="35"/>
      <c r="C226" s="192" t="s">
        <v>957</v>
      </c>
      <c r="D226" s="192" t="s">
        <v>187</v>
      </c>
      <c r="E226" s="193" t="s">
        <v>3120</v>
      </c>
      <c r="F226" s="194" t="s">
        <v>3121</v>
      </c>
      <c r="G226" s="195" t="s">
        <v>2126</v>
      </c>
      <c r="H226" s="196">
        <v>16</v>
      </c>
      <c r="I226" s="197"/>
      <c r="J226" s="198">
        <f t="shared" si="50"/>
        <v>0</v>
      </c>
      <c r="K226" s="194" t="s">
        <v>649</v>
      </c>
      <c r="L226" s="39"/>
      <c r="M226" s="199" t="s">
        <v>1</v>
      </c>
      <c r="N226" s="200" t="s">
        <v>40</v>
      </c>
      <c r="O226" s="71"/>
      <c r="P226" s="201">
        <f t="shared" si="51"/>
        <v>0</v>
      </c>
      <c r="Q226" s="201">
        <v>0</v>
      </c>
      <c r="R226" s="201">
        <f t="shared" si="52"/>
        <v>0</v>
      </c>
      <c r="S226" s="201">
        <v>0</v>
      </c>
      <c r="T226" s="202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191</v>
      </c>
      <c r="AT226" s="203" t="s">
        <v>187</v>
      </c>
      <c r="AU226" s="203" t="s">
        <v>82</v>
      </c>
      <c r="AY226" s="17" t="s">
        <v>184</v>
      </c>
      <c r="BE226" s="204">
        <f t="shared" si="54"/>
        <v>0</v>
      </c>
      <c r="BF226" s="204">
        <f t="shared" si="55"/>
        <v>0</v>
      </c>
      <c r="BG226" s="204">
        <f t="shared" si="56"/>
        <v>0</v>
      </c>
      <c r="BH226" s="204">
        <f t="shared" si="57"/>
        <v>0</v>
      </c>
      <c r="BI226" s="204">
        <f t="shared" si="58"/>
        <v>0</v>
      </c>
      <c r="BJ226" s="17" t="s">
        <v>82</v>
      </c>
      <c r="BK226" s="204">
        <f t="shared" si="59"/>
        <v>0</v>
      </c>
      <c r="BL226" s="17" t="s">
        <v>191</v>
      </c>
      <c r="BM226" s="203" t="s">
        <v>1512</v>
      </c>
    </row>
    <row r="227" spans="1:65" s="2" customFormat="1" ht="16.5" customHeight="1">
      <c r="A227" s="34"/>
      <c r="B227" s="35"/>
      <c r="C227" s="192" t="s">
        <v>873</v>
      </c>
      <c r="D227" s="192" t="s">
        <v>187</v>
      </c>
      <c r="E227" s="193" t="s">
        <v>3122</v>
      </c>
      <c r="F227" s="194" t="s">
        <v>3123</v>
      </c>
      <c r="G227" s="195" t="s">
        <v>2126</v>
      </c>
      <c r="H227" s="196">
        <v>27</v>
      </c>
      <c r="I227" s="197"/>
      <c r="J227" s="198">
        <f t="shared" si="50"/>
        <v>0</v>
      </c>
      <c r="K227" s="194" t="s">
        <v>649</v>
      </c>
      <c r="L227" s="39"/>
      <c r="M227" s="199" t="s">
        <v>1</v>
      </c>
      <c r="N227" s="200" t="s">
        <v>40</v>
      </c>
      <c r="O227" s="71"/>
      <c r="P227" s="201">
        <f t="shared" si="51"/>
        <v>0</v>
      </c>
      <c r="Q227" s="201">
        <v>0</v>
      </c>
      <c r="R227" s="201">
        <f t="shared" si="52"/>
        <v>0</v>
      </c>
      <c r="S227" s="201">
        <v>0</v>
      </c>
      <c r="T227" s="202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191</v>
      </c>
      <c r="AT227" s="203" t="s">
        <v>187</v>
      </c>
      <c r="AU227" s="203" t="s">
        <v>82</v>
      </c>
      <c r="AY227" s="17" t="s">
        <v>184</v>
      </c>
      <c r="BE227" s="204">
        <f t="shared" si="54"/>
        <v>0</v>
      </c>
      <c r="BF227" s="204">
        <f t="shared" si="55"/>
        <v>0</v>
      </c>
      <c r="BG227" s="204">
        <f t="shared" si="56"/>
        <v>0</v>
      </c>
      <c r="BH227" s="204">
        <f t="shared" si="57"/>
        <v>0</v>
      </c>
      <c r="BI227" s="204">
        <f t="shared" si="58"/>
        <v>0</v>
      </c>
      <c r="BJ227" s="17" t="s">
        <v>82</v>
      </c>
      <c r="BK227" s="204">
        <f t="shared" si="59"/>
        <v>0</v>
      </c>
      <c r="BL227" s="17" t="s">
        <v>191</v>
      </c>
      <c r="BM227" s="203" t="s">
        <v>1521</v>
      </c>
    </row>
    <row r="228" spans="1:65" s="2" customFormat="1" ht="16.5" customHeight="1">
      <c r="A228" s="34"/>
      <c r="B228" s="35"/>
      <c r="C228" s="192" t="s">
        <v>964</v>
      </c>
      <c r="D228" s="192" t="s">
        <v>187</v>
      </c>
      <c r="E228" s="193" t="s">
        <v>3124</v>
      </c>
      <c r="F228" s="194" t="s">
        <v>3125</v>
      </c>
      <c r="G228" s="195" t="s">
        <v>2126</v>
      </c>
      <c r="H228" s="196">
        <v>27</v>
      </c>
      <c r="I228" s="197"/>
      <c r="J228" s="198">
        <f t="shared" si="50"/>
        <v>0</v>
      </c>
      <c r="K228" s="194" t="s">
        <v>649</v>
      </c>
      <c r="L228" s="39"/>
      <c r="M228" s="199" t="s">
        <v>1</v>
      </c>
      <c r="N228" s="200" t="s">
        <v>40</v>
      </c>
      <c r="O228" s="71"/>
      <c r="P228" s="201">
        <f t="shared" si="51"/>
        <v>0</v>
      </c>
      <c r="Q228" s="201">
        <v>0</v>
      </c>
      <c r="R228" s="201">
        <f t="shared" si="52"/>
        <v>0</v>
      </c>
      <c r="S228" s="201">
        <v>0</v>
      </c>
      <c r="T228" s="202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191</v>
      </c>
      <c r="AT228" s="203" t="s">
        <v>187</v>
      </c>
      <c r="AU228" s="203" t="s">
        <v>82</v>
      </c>
      <c r="AY228" s="17" t="s">
        <v>184</v>
      </c>
      <c r="BE228" s="204">
        <f t="shared" si="54"/>
        <v>0</v>
      </c>
      <c r="BF228" s="204">
        <f t="shared" si="55"/>
        <v>0</v>
      </c>
      <c r="BG228" s="204">
        <f t="shared" si="56"/>
        <v>0</v>
      </c>
      <c r="BH228" s="204">
        <f t="shared" si="57"/>
        <v>0</v>
      </c>
      <c r="BI228" s="204">
        <f t="shared" si="58"/>
        <v>0</v>
      </c>
      <c r="BJ228" s="17" t="s">
        <v>82</v>
      </c>
      <c r="BK228" s="204">
        <f t="shared" si="59"/>
        <v>0</v>
      </c>
      <c r="BL228" s="17" t="s">
        <v>191</v>
      </c>
      <c r="BM228" s="203" t="s">
        <v>1530</v>
      </c>
    </row>
    <row r="229" spans="1:65" s="2" customFormat="1" ht="24">
      <c r="A229" s="34"/>
      <c r="B229" s="35"/>
      <c r="C229" s="192" t="s">
        <v>972</v>
      </c>
      <c r="D229" s="192" t="s">
        <v>187</v>
      </c>
      <c r="E229" s="193" t="s">
        <v>3126</v>
      </c>
      <c r="F229" s="194" t="s">
        <v>3127</v>
      </c>
      <c r="G229" s="195" t="s">
        <v>2126</v>
      </c>
      <c r="H229" s="196">
        <v>12</v>
      </c>
      <c r="I229" s="197"/>
      <c r="J229" s="198">
        <f t="shared" si="50"/>
        <v>0</v>
      </c>
      <c r="K229" s="194" t="s">
        <v>649</v>
      </c>
      <c r="L229" s="39"/>
      <c r="M229" s="199" t="s">
        <v>1</v>
      </c>
      <c r="N229" s="200" t="s">
        <v>40</v>
      </c>
      <c r="O229" s="71"/>
      <c r="P229" s="201">
        <f t="shared" si="51"/>
        <v>0</v>
      </c>
      <c r="Q229" s="201">
        <v>0</v>
      </c>
      <c r="R229" s="201">
        <f t="shared" si="52"/>
        <v>0</v>
      </c>
      <c r="S229" s="201">
        <v>0</v>
      </c>
      <c r="T229" s="202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191</v>
      </c>
      <c r="AT229" s="203" t="s">
        <v>187</v>
      </c>
      <c r="AU229" s="203" t="s">
        <v>82</v>
      </c>
      <c r="AY229" s="17" t="s">
        <v>184</v>
      </c>
      <c r="BE229" s="204">
        <f t="shared" si="54"/>
        <v>0</v>
      </c>
      <c r="BF229" s="204">
        <f t="shared" si="55"/>
        <v>0</v>
      </c>
      <c r="BG229" s="204">
        <f t="shared" si="56"/>
        <v>0</v>
      </c>
      <c r="BH229" s="204">
        <f t="shared" si="57"/>
        <v>0</v>
      </c>
      <c r="BI229" s="204">
        <f t="shared" si="58"/>
        <v>0</v>
      </c>
      <c r="BJ229" s="17" t="s">
        <v>82</v>
      </c>
      <c r="BK229" s="204">
        <f t="shared" si="59"/>
        <v>0</v>
      </c>
      <c r="BL229" s="17" t="s">
        <v>191</v>
      </c>
      <c r="BM229" s="203" t="s">
        <v>1538</v>
      </c>
    </row>
    <row r="230" spans="1:65" s="2" customFormat="1" ht="24">
      <c r="A230" s="34"/>
      <c r="B230" s="35"/>
      <c r="C230" s="192" t="s">
        <v>992</v>
      </c>
      <c r="D230" s="192" t="s">
        <v>187</v>
      </c>
      <c r="E230" s="193" t="s">
        <v>3128</v>
      </c>
      <c r="F230" s="194" t="s">
        <v>3129</v>
      </c>
      <c r="G230" s="195" t="s">
        <v>2126</v>
      </c>
      <c r="H230" s="196">
        <v>8</v>
      </c>
      <c r="I230" s="197"/>
      <c r="J230" s="198">
        <f t="shared" si="50"/>
        <v>0</v>
      </c>
      <c r="K230" s="194" t="s">
        <v>649</v>
      </c>
      <c r="L230" s="39"/>
      <c r="M230" s="199" t="s">
        <v>1</v>
      </c>
      <c r="N230" s="200" t="s">
        <v>40</v>
      </c>
      <c r="O230" s="71"/>
      <c r="P230" s="201">
        <f t="shared" si="51"/>
        <v>0</v>
      </c>
      <c r="Q230" s="201">
        <v>0</v>
      </c>
      <c r="R230" s="201">
        <f t="shared" si="52"/>
        <v>0</v>
      </c>
      <c r="S230" s="201">
        <v>0</v>
      </c>
      <c r="T230" s="202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191</v>
      </c>
      <c r="AT230" s="203" t="s">
        <v>187</v>
      </c>
      <c r="AU230" s="203" t="s">
        <v>82</v>
      </c>
      <c r="AY230" s="17" t="s">
        <v>184</v>
      </c>
      <c r="BE230" s="204">
        <f t="shared" si="54"/>
        <v>0</v>
      </c>
      <c r="BF230" s="204">
        <f t="shared" si="55"/>
        <v>0</v>
      </c>
      <c r="BG230" s="204">
        <f t="shared" si="56"/>
        <v>0</v>
      </c>
      <c r="BH230" s="204">
        <f t="shared" si="57"/>
        <v>0</v>
      </c>
      <c r="BI230" s="204">
        <f t="shared" si="58"/>
        <v>0</v>
      </c>
      <c r="BJ230" s="17" t="s">
        <v>82</v>
      </c>
      <c r="BK230" s="204">
        <f t="shared" si="59"/>
        <v>0</v>
      </c>
      <c r="BL230" s="17" t="s">
        <v>191</v>
      </c>
      <c r="BM230" s="203" t="s">
        <v>1552</v>
      </c>
    </row>
    <row r="231" spans="1:65" s="2" customFormat="1" ht="48">
      <c r="A231" s="34"/>
      <c r="B231" s="35"/>
      <c r="C231" s="192" t="s">
        <v>1012</v>
      </c>
      <c r="D231" s="192" t="s">
        <v>187</v>
      </c>
      <c r="E231" s="193" t="s">
        <v>3130</v>
      </c>
      <c r="F231" s="194" t="s">
        <v>3131</v>
      </c>
      <c r="G231" s="195" t="s">
        <v>2126</v>
      </c>
      <c r="H231" s="196">
        <v>12</v>
      </c>
      <c r="I231" s="197"/>
      <c r="J231" s="198">
        <f t="shared" si="50"/>
        <v>0</v>
      </c>
      <c r="K231" s="194" t="s">
        <v>649</v>
      </c>
      <c r="L231" s="39"/>
      <c r="M231" s="199" t="s">
        <v>1</v>
      </c>
      <c r="N231" s="200" t="s">
        <v>40</v>
      </c>
      <c r="O231" s="71"/>
      <c r="P231" s="201">
        <f t="shared" si="51"/>
        <v>0</v>
      </c>
      <c r="Q231" s="201">
        <v>0</v>
      </c>
      <c r="R231" s="201">
        <f t="shared" si="52"/>
        <v>0</v>
      </c>
      <c r="S231" s="201">
        <v>0</v>
      </c>
      <c r="T231" s="202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191</v>
      </c>
      <c r="AT231" s="203" t="s">
        <v>187</v>
      </c>
      <c r="AU231" s="203" t="s">
        <v>82</v>
      </c>
      <c r="AY231" s="17" t="s">
        <v>184</v>
      </c>
      <c r="BE231" s="204">
        <f t="shared" si="54"/>
        <v>0</v>
      </c>
      <c r="BF231" s="204">
        <f t="shared" si="55"/>
        <v>0</v>
      </c>
      <c r="BG231" s="204">
        <f t="shared" si="56"/>
        <v>0</v>
      </c>
      <c r="BH231" s="204">
        <f t="shared" si="57"/>
        <v>0</v>
      </c>
      <c r="BI231" s="204">
        <f t="shared" si="58"/>
        <v>0</v>
      </c>
      <c r="BJ231" s="17" t="s">
        <v>82</v>
      </c>
      <c r="BK231" s="204">
        <f t="shared" si="59"/>
        <v>0</v>
      </c>
      <c r="BL231" s="17" t="s">
        <v>191</v>
      </c>
      <c r="BM231" s="203" t="s">
        <v>1560</v>
      </c>
    </row>
    <row r="232" spans="1:65" s="2" customFormat="1" ht="48">
      <c r="A232" s="34"/>
      <c r="B232" s="35"/>
      <c r="C232" s="192" t="s">
        <v>1018</v>
      </c>
      <c r="D232" s="192" t="s">
        <v>187</v>
      </c>
      <c r="E232" s="193" t="s">
        <v>3132</v>
      </c>
      <c r="F232" s="194" t="s">
        <v>3133</v>
      </c>
      <c r="G232" s="195" t="s">
        <v>2126</v>
      </c>
      <c r="H232" s="196">
        <v>8</v>
      </c>
      <c r="I232" s="197"/>
      <c r="J232" s="198">
        <f t="shared" si="50"/>
        <v>0</v>
      </c>
      <c r="K232" s="194" t="s">
        <v>649</v>
      </c>
      <c r="L232" s="39"/>
      <c r="M232" s="199" t="s">
        <v>1</v>
      </c>
      <c r="N232" s="200" t="s">
        <v>40</v>
      </c>
      <c r="O232" s="71"/>
      <c r="P232" s="201">
        <f t="shared" si="51"/>
        <v>0</v>
      </c>
      <c r="Q232" s="201">
        <v>0</v>
      </c>
      <c r="R232" s="201">
        <f t="shared" si="52"/>
        <v>0</v>
      </c>
      <c r="S232" s="201">
        <v>0</v>
      </c>
      <c r="T232" s="202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191</v>
      </c>
      <c r="AT232" s="203" t="s">
        <v>187</v>
      </c>
      <c r="AU232" s="203" t="s">
        <v>82</v>
      </c>
      <c r="AY232" s="17" t="s">
        <v>184</v>
      </c>
      <c r="BE232" s="204">
        <f t="shared" si="54"/>
        <v>0</v>
      </c>
      <c r="BF232" s="204">
        <f t="shared" si="55"/>
        <v>0</v>
      </c>
      <c r="BG232" s="204">
        <f t="shared" si="56"/>
        <v>0</v>
      </c>
      <c r="BH232" s="204">
        <f t="shared" si="57"/>
        <v>0</v>
      </c>
      <c r="BI232" s="204">
        <f t="shared" si="58"/>
        <v>0</v>
      </c>
      <c r="BJ232" s="17" t="s">
        <v>82</v>
      </c>
      <c r="BK232" s="204">
        <f t="shared" si="59"/>
        <v>0</v>
      </c>
      <c r="BL232" s="17" t="s">
        <v>191</v>
      </c>
      <c r="BM232" s="203" t="s">
        <v>1568</v>
      </c>
    </row>
    <row r="233" spans="1:65" s="2" customFormat="1" ht="16.5" customHeight="1">
      <c r="A233" s="34"/>
      <c r="B233" s="35"/>
      <c r="C233" s="192" t="s">
        <v>1055</v>
      </c>
      <c r="D233" s="192" t="s">
        <v>187</v>
      </c>
      <c r="E233" s="193" t="s">
        <v>3134</v>
      </c>
      <c r="F233" s="194" t="s">
        <v>3135</v>
      </c>
      <c r="G233" s="195" t="s">
        <v>2126</v>
      </c>
      <c r="H233" s="196">
        <v>20</v>
      </c>
      <c r="I233" s="197"/>
      <c r="J233" s="198">
        <f t="shared" si="50"/>
        <v>0</v>
      </c>
      <c r="K233" s="194" t="s">
        <v>649</v>
      </c>
      <c r="L233" s="39"/>
      <c r="M233" s="199" t="s">
        <v>1</v>
      </c>
      <c r="N233" s="200" t="s">
        <v>40</v>
      </c>
      <c r="O233" s="71"/>
      <c r="P233" s="201">
        <f t="shared" si="51"/>
        <v>0</v>
      </c>
      <c r="Q233" s="201">
        <v>0</v>
      </c>
      <c r="R233" s="201">
        <f t="shared" si="52"/>
        <v>0</v>
      </c>
      <c r="S233" s="201">
        <v>0</v>
      </c>
      <c r="T233" s="202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191</v>
      </c>
      <c r="AT233" s="203" t="s">
        <v>187</v>
      </c>
      <c r="AU233" s="203" t="s">
        <v>82</v>
      </c>
      <c r="AY233" s="17" t="s">
        <v>184</v>
      </c>
      <c r="BE233" s="204">
        <f t="shared" si="54"/>
        <v>0</v>
      </c>
      <c r="BF233" s="204">
        <f t="shared" si="55"/>
        <v>0</v>
      </c>
      <c r="BG233" s="204">
        <f t="shared" si="56"/>
        <v>0</v>
      </c>
      <c r="BH233" s="204">
        <f t="shared" si="57"/>
        <v>0</v>
      </c>
      <c r="BI233" s="204">
        <f t="shared" si="58"/>
        <v>0</v>
      </c>
      <c r="BJ233" s="17" t="s">
        <v>82</v>
      </c>
      <c r="BK233" s="204">
        <f t="shared" si="59"/>
        <v>0</v>
      </c>
      <c r="BL233" s="17" t="s">
        <v>191</v>
      </c>
      <c r="BM233" s="203" t="s">
        <v>1576</v>
      </c>
    </row>
    <row r="234" spans="1:65" s="2" customFormat="1" ht="24">
      <c r="A234" s="34"/>
      <c r="B234" s="35"/>
      <c r="C234" s="192" t="s">
        <v>1059</v>
      </c>
      <c r="D234" s="192" t="s">
        <v>187</v>
      </c>
      <c r="E234" s="193" t="s">
        <v>3136</v>
      </c>
      <c r="F234" s="194" t="s">
        <v>3137</v>
      </c>
      <c r="G234" s="195" t="s">
        <v>2126</v>
      </c>
      <c r="H234" s="196">
        <v>38</v>
      </c>
      <c r="I234" s="197"/>
      <c r="J234" s="198">
        <f t="shared" si="50"/>
        <v>0</v>
      </c>
      <c r="K234" s="194" t="s">
        <v>649</v>
      </c>
      <c r="L234" s="39"/>
      <c r="M234" s="199" t="s">
        <v>1</v>
      </c>
      <c r="N234" s="200" t="s">
        <v>40</v>
      </c>
      <c r="O234" s="71"/>
      <c r="P234" s="201">
        <f t="shared" si="51"/>
        <v>0</v>
      </c>
      <c r="Q234" s="201">
        <v>0</v>
      </c>
      <c r="R234" s="201">
        <f t="shared" si="52"/>
        <v>0</v>
      </c>
      <c r="S234" s="201">
        <v>0</v>
      </c>
      <c r="T234" s="202">
        <f t="shared" si="5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191</v>
      </c>
      <c r="AT234" s="203" t="s">
        <v>187</v>
      </c>
      <c r="AU234" s="203" t="s">
        <v>82</v>
      </c>
      <c r="AY234" s="17" t="s">
        <v>184</v>
      </c>
      <c r="BE234" s="204">
        <f t="shared" si="54"/>
        <v>0</v>
      </c>
      <c r="BF234" s="204">
        <f t="shared" si="55"/>
        <v>0</v>
      </c>
      <c r="BG234" s="204">
        <f t="shared" si="56"/>
        <v>0</v>
      </c>
      <c r="BH234" s="204">
        <f t="shared" si="57"/>
        <v>0</v>
      </c>
      <c r="BI234" s="204">
        <f t="shared" si="58"/>
        <v>0</v>
      </c>
      <c r="BJ234" s="17" t="s">
        <v>82</v>
      </c>
      <c r="BK234" s="204">
        <f t="shared" si="59"/>
        <v>0</v>
      </c>
      <c r="BL234" s="17" t="s">
        <v>191</v>
      </c>
      <c r="BM234" s="203" t="s">
        <v>1586</v>
      </c>
    </row>
    <row r="235" spans="1:65" s="13" customFormat="1" ht="11.25">
      <c r="B235" s="205"/>
      <c r="C235" s="206"/>
      <c r="D235" s="207" t="s">
        <v>193</v>
      </c>
      <c r="E235" s="208" t="s">
        <v>1</v>
      </c>
      <c r="F235" s="209" t="s">
        <v>3138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193</v>
      </c>
      <c r="AU235" s="215" t="s">
        <v>82</v>
      </c>
      <c r="AV235" s="13" t="s">
        <v>82</v>
      </c>
      <c r="AW235" s="13" t="s">
        <v>31</v>
      </c>
      <c r="AX235" s="13" t="s">
        <v>75</v>
      </c>
      <c r="AY235" s="215" t="s">
        <v>184</v>
      </c>
    </row>
    <row r="236" spans="1:65" s="13" customFormat="1" ht="11.25">
      <c r="B236" s="205"/>
      <c r="C236" s="206"/>
      <c r="D236" s="207" t="s">
        <v>193</v>
      </c>
      <c r="E236" s="208" t="s">
        <v>1</v>
      </c>
      <c r="F236" s="209" t="s">
        <v>3139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193</v>
      </c>
      <c r="AU236" s="215" t="s">
        <v>82</v>
      </c>
      <c r="AV236" s="13" t="s">
        <v>82</v>
      </c>
      <c r="AW236" s="13" t="s">
        <v>31</v>
      </c>
      <c r="AX236" s="13" t="s">
        <v>75</v>
      </c>
      <c r="AY236" s="215" t="s">
        <v>184</v>
      </c>
    </row>
    <row r="237" spans="1:65" s="13" customFormat="1" ht="11.25">
      <c r="B237" s="205"/>
      <c r="C237" s="206"/>
      <c r="D237" s="207" t="s">
        <v>193</v>
      </c>
      <c r="E237" s="208" t="s">
        <v>1</v>
      </c>
      <c r="F237" s="209" t="s">
        <v>3140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193</v>
      </c>
      <c r="AU237" s="215" t="s">
        <v>82</v>
      </c>
      <c r="AV237" s="13" t="s">
        <v>82</v>
      </c>
      <c r="AW237" s="13" t="s">
        <v>31</v>
      </c>
      <c r="AX237" s="13" t="s">
        <v>75</v>
      </c>
      <c r="AY237" s="215" t="s">
        <v>184</v>
      </c>
    </row>
    <row r="238" spans="1:65" s="13" customFormat="1" ht="22.5">
      <c r="B238" s="205"/>
      <c r="C238" s="206"/>
      <c r="D238" s="207" t="s">
        <v>193</v>
      </c>
      <c r="E238" s="208" t="s">
        <v>1</v>
      </c>
      <c r="F238" s="209" t="s">
        <v>3141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193</v>
      </c>
      <c r="AU238" s="215" t="s">
        <v>82</v>
      </c>
      <c r="AV238" s="13" t="s">
        <v>82</v>
      </c>
      <c r="AW238" s="13" t="s">
        <v>31</v>
      </c>
      <c r="AX238" s="13" t="s">
        <v>75</v>
      </c>
      <c r="AY238" s="215" t="s">
        <v>184</v>
      </c>
    </row>
    <row r="239" spans="1:65" s="13" customFormat="1" ht="11.25">
      <c r="B239" s="205"/>
      <c r="C239" s="206"/>
      <c r="D239" s="207" t="s">
        <v>193</v>
      </c>
      <c r="E239" s="208" t="s">
        <v>1</v>
      </c>
      <c r="F239" s="209" t="s">
        <v>3142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193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184</v>
      </c>
    </row>
    <row r="240" spans="1:65" s="13" customFormat="1" ht="11.25">
      <c r="B240" s="205"/>
      <c r="C240" s="206"/>
      <c r="D240" s="207" t="s">
        <v>193</v>
      </c>
      <c r="E240" s="208" t="s">
        <v>1</v>
      </c>
      <c r="F240" s="209" t="s">
        <v>3143</v>
      </c>
      <c r="G240" s="206"/>
      <c r="H240" s="208" t="s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193</v>
      </c>
      <c r="AU240" s="215" t="s">
        <v>82</v>
      </c>
      <c r="AV240" s="13" t="s">
        <v>82</v>
      </c>
      <c r="AW240" s="13" t="s">
        <v>31</v>
      </c>
      <c r="AX240" s="13" t="s">
        <v>75</v>
      </c>
      <c r="AY240" s="215" t="s">
        <v>184</v>
      </c>
    </row>
    <row r="241" spans="1:65" s="13" customFormat="1" ht="11.25">
      <c r="B241" s="205"/>
      <c r="C241" s="206"/>
      <c r="D241" s="207" t="s">
        <v>193</v>
      </c>
      <c r="E241" s="208" t="s">
        <v>1</v>
      </c>
      <c r="F241" s="209" t="s">
        <v>3144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193</v>
      </c>
      <c r="AU241" s="215" t="s">
        <v>82</v>
      </c>
      <c r="AV241" s="13" t="s">
        <v>82</v>
      </c>
      <c r="AW241" s="13" t="s">
        <v>31</v>
      </c>
      <c r="AX241" s="13" t="s">
        <v>75</v>
      </c>
      <c r="AY241" s="215" t="s">
        <v>184</v>
      </c>
    </row>
    <row r="242" spans="1:65" s="14" customFormat="1" ht="11.25">
      <c r="B242" s="216"/>
      <c r="C242" s="217"/>
      <c r="D242" s="207" t="s">
        <v>193</v>
      </c>
      <c r="E242" s="218" t="s">
        <v>1</v>
      </c>
      <c r="F242" s="219" t="s">
        <v>769</v>
      </c>
      <c r="G242" s="217"/>
      <c r="H242" s="220">
        <v>38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193</v>
      </c>
      <c r="AU242" s="226" t="s">
        <v>82</v>
      </c>
      <c r="AV242" s="14" t="s">
        <v>84</v>
      </c>
      <c r="AW242" s="14" t="s">
        <v>31</v>
      </c>
      <c r="AX242" s="14" t="s">
        <v>75</v>
      </c>
      <c r="AY242" s="226" t="s">
        <v>184</v>
      </c>
    </row>
    <row r="243" spans="1:65" s="15" customFormat="1" ht="11.25">
      <c r="B243" s="241"/>
      <c r="C243" s="242"/>
      <c r="D243" s="207" t="s">
        <v>193</v>
      </c>
      <c r="E243" s="243" t="s">
        <v>1</v>
      </c>
      <c r="F243" s="244" t="s">
        <v>2077</v>
      </c>
      <c r="G243" s="242"/>
      <c r="H243" s="245">
        <v>38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193</v>
      </c>
      <c r="AU243" s="251" t="s">
        <v>82</v>
      </c>
      <c r="AV243" s="15" t="s">
        <v>191</v>
      </c>
      <c r="AW243" s="15" t="s">
        <v>31</v>
      </c>
      <c r="AX243" s="15" t="s">
        <v>82</v>
      </c>
      <c r="AY243" s="251" t="s">
        <v>184</v>
      </c>
    </row>
    <row r="244" spans="1:65" s="2" customFormat="1" ht="24">
      <c r="A244" s="34"/>
      <c r="B244" s="35"/>
      <c r="C244" s="192" t="s">
        <v>1066</v>
      </c>
      <c r="D244" s="192" t="s">
        <v>187</v>
      </c>
      <c r="E244" s="193" t="s">
        <v>3145</v>
      </c>
      <c r="F244" s="194" t="s">
        <v>3146</v>
      </c>
      <c r="G244" s="195" t="s">
        <v>2126</v>
      </c>
      <c r="H244" s="196">
        <v>20</v>
      </c>
      <c r="I244" s="197"/>
      <c r="J244" s="198">
        <f>ROUND(I244*H244,2)</f>
        <v>0</v>
      </c>
      <c r="K244" s="194" t="s">
        <v>649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191</v>
      </c>
      <c r="AT244" s="203" t="s">
        <v>187</v>
      </c>
      <c r="AU244" s="203" t="s">
        <v>82</v>
      </c>
      <c r="AY244" s="17" t="s">
        <v>184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191</v>
      </c>
      <c r="BM244" s="203" t="s">
        <v>1596</v>
      </c>
    </row>
    <row r="245" spans="1:65" s="13" customFormat="1" ht="22.5">
      <c r="B245" s="205"/>
      <c r="C245" s="206"/>
      <c r="D245" s="207" t="s">
        <v>193</v>
      </c>
      <c r="E245" s="208" t="s">
        <v>1</v>
      </c>
      <c r="F245" s="209" t="s">
        <v>3147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193</v>
      </c>
      <c r="AU245" s="215" t="s">
        <v>82</v>
      </c>
      <c r="AV245" s="13" t="s">
        <v>82</v>
      </c>
      <c r="AW245" s="13" t="s">
        <v>31</v>
      </c>
      <c r="AX245" s="13" t="s">
        <v>75</v>
      </c>
      <c r="AY245" s="215" t="s">
        <v>184</v>
      </c>
    </row>
    <row r="246" spans="1:65" s="13" customFormat="1" ht="11.25">
      <c r="B246" s="205"/>
      <c r="C246" s="206"/>
      <c r="D246" s="207" t="s">
        <v>193</v>
      </c>
      <c r="E246" s="208" t="s">
        <v>1</v>
      </c>
      <c r="F246" s="209" t="s">
        <v>3148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193</v>
      </c>
      <c r="AU246" s="215" t="s">
        <v>82</v>
      </c>
      <c r="AV246" s="13" t="s">
        <v>82</v>
      </c>
      <c r="AW246" s="13" t="s">
        <v>31</v>
      </c>
      <c r="AX246" s="13" t="s">
        <v>75</v>
      </c>
      <c r="AY246" s="215" t="s">
        <v>184</v>
      </c>
    </row>
    <row r="247" spans="1:65" s="13" customFormat="1" ht="11.25">
      <c r="B247" s="205"/>
      <c r="C247" s="206"/>
      <c r="D247" s="207" t="s">
        <v>193</v>
      </c>
      <c r="E247" s="208" t="s">
        <v>1</v>
      </c>
      <c r="F247" s="209" t="s">
        <v>3149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193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184</v>
      </c>
    </row>
    <row r="248" spans="1:65" s="13" customFormat="1" ht="11.25">
      <c r="B248" s="205"/>
      <c r="C248" s="206"/>
      <c r="D248" s="207" t="s">
        <v>193</v>
      </c>
      <c r="E248" s="208" t="s">
        <v>1</v>
      </c>
      <c r="F248" s="209" t="s">
        <v>3150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193</v>
      </c>
      <c r="AU248" s="215" t="s">
        <v>82</v>
      </c>
      <c r="AV248" s="13" t="s">
        <v>82</v>
      </c>
      <c r="AW248" s="13" t="s">
        <v>31</v>
      </c>
      <c r="AX248" s="13" t="s">
        <v>75</v>
      </c>
      <c r="AY248" s="215" t="s">
        <v>184</v>
      </c>
    </row>
    <row r="249" spans="1:65" s="13" customFormat="1" ht="22.5">
      <c r="B249" s="205"/>
      <c r="C249" s="206"/>
      <c r="D249" s="207" t="s">
        <v>193</v>
      </c>
      <c r="E249" s="208" t="s">
        <v>1</v>
      </c>
      <c r="F249" s="209" t="s">
        <v>3151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193</v>
      </c>
      <c r="AU249" s="215" t="s">
        <v>82</v>
      </c>
      <c r="AV249" s="13" t="s">
        <v>82</v>
      </c>
      <c r="AW249" s="13" t="s">
        <v>31</v>
      </c>
      <c r="AX249" s="13" t="s">
        <v>75</v>
      </c>
      <c r="AY249" s="215" t="s">
        <v>184</v>
      </c>
    </row>
    <row r="250" spans="1:65" s="13" customFormat="1" ht="11.25">
      <c r="B250" s="205"/>
      <c r="C250" s="206"/>
      <c r="D250" s="207" t="s">
        <v>193</v>
      </c>
      <c r="E250" s="208" t="s">
        <v>1</v>
      </c>
      <c r="F250" s="209" t="s">
        <v>3144</v>
      </c>
      <c r="G250" s="206"/>
      <c r="H250" s="208" t="s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193</v>
      </c>
      <c r="AU250" s="215" t="s">
        <v>82</v>
      </c>
      <c r="AV250" s="13" t="s">
        <v>82</v>
      </c>
      <c r="AW250" s="13" t="s">
        <v>31</v>
      </c>
      <c r="AX250" s="13" t="s">
        <v>75</v>
      </c>
      <c r="AY250" s="215" t="s">
        <v>184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507</v>
      </c>
      <c r="G251" s="217"/>
      <c r="H251" s="220">
        <v>20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82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15" customFormat="1" ht="11.25">
      <c r="B252" s="241"/>
      <c r="C252" s="242"/>
      <c r="D252" s="207" t="s">
        <v>193</v>
      </c>
      <c r="E252" s="243" t="s">
        <v>1</v>
      </c>
      <c r="F252" s="244" t="s">
        <v>2077</v>
      </c>
      <c r="G252" s="242"/>
      <c r="H252" s="245">
        <v>20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193</v>
      </c>
      <c r="AU252" s="251" t="s">
        <v>82</v>
      </c>
      <c r="AV252" s="15" t="s">
        <v>191</v>
      </c>
      <c r="AW252" s="15" t="s">
        <v>31</v>
      </c>
      <c r="AX252" s="15" t="s">
        <v>82</v>
      </c>
      <c r="AY252" s="251" t="s">
        <v>184</v>
      </c>
    </row>
    <row r="253" spans="1:65" s="2" customFormat="1" ht="16.5" customHeight="1">
      <c r="A253" s="34"/>
      <c r="B253" s="35"/>
      <c r="C253" s="192" t="s">
        <v>1070</v>
      </c>
      <c r="D253" s="192" t="s">
        <v>187</v>
      </c>
      <c r="E253" s="193" t="s">
        <v>3152</v>
      </c>
      <c r="F253" s="194" t="s">
        <v>3153</v>
      </c>
      <c r="G253" s="195" t="s">
        <v>2126</v>
      </c>
      <c r="H253" s="196">
        <v>20</v>
      </c>
      <c r="I253" s="197"/>
      <c r="J253" s="198">
        <f>ROUND(I253*H253,2)</f>
        <v>0</v>
      </c>
      <c r="K253" s="194" t="s">
        <v>649</v>
      </c>
      <c r="L253" s="39"/>
      <c r="M253" s="199" t="s">
        <v>1</v>
      </c>
      <c r="N253" s="200" t="s">
        <v>40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191</v>
      </c>
      <c r="AT253" s="203" t="s">
        <v>187</v>
      </c>
      <c r="AU253" s="203" t="s">
        <v>82</v>
      </c>
      <c r="AY253" s="17" t="s">
        <v>184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191</v>
      </c>
      <c r="BM253" s="203" t="s">
        <v>1611</v>
      </c>
    </row>
    <row r="254" spans="1:65" s="13" customFormat="1" ht="11.25">
      <c r="B254" s="205"/>
      <c r="C254" s="206"/>
      <c r="D254" s="207" t="s">
        <v>193</v>
      </c>
      <c r="E254" s="208" t="s">
        <v>1</v>
      </c>
      <c r="F254" s="209" t="s">
        <v>3154</v>
      </c>
      <c r="G254" s="206"/>
      <c r="H254" s="208" t="s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193</v>
      </c>
      <c r="AU254" s="215" t="s">
        <v>82</v>
      </c>
      <c r="AV254" s="13" t="s">
        <v>82</v>
      </c>
      <c r="AW254" s="13" t="s">
        <v>31</v>
      </c>
      <c r="AX254" s="13" t="s">
        <v>75</v>
      </c>
      <c r="AY254" s="215" t="s">
        <v>184</v>
      </c>
    </row>
    <row r="255" spans="1:65" s="13" customFormat="1" ht="11.25">
      <c r="B255" s="205"/>
      <c r="C255" s="206"/>
      <c r="D255" s="207" t="s">
        <v>193</v>
      </c>
      <c r="E255" s="208" t="s">
        <v>1</v>
      </c>
      <c r="F255" s="209" t="s">
        <v>3155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193</v>
      </c>
      <c r="AU255" s="215" t="s">
        <v>82</v>
      </c>
      <c r="AV255" s="13" t="s">
        <v>82</v>
      </c>
      <c r="AW255" s="13" t="s">
        <v>31</v>
      </c>
      <c r="AX255" s="13" t="s">
        <v>75</v>
      </c>
      <c r="AY255" s="215" t="s">
        <v>184</v>
      </c>
    </row>
    <row r="256" spans="1:65" s="13" customFormat="1" ht="22.5">
      <c r="B256" s="205"/>
      <c r="C256" s="206"/>
      <c r="D256" s="207" t="s">
        <v>193</v>
      </c>
      <c r="E256" s="208" t="s">
        <v>1</v>
      </c>
      <c r="F256" s="209" t="s">
        <v>3156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193</v>
      </c>
      <c r="AU256" s="215" t="s">
        <v>82</v>
      </c>
      <c r="AV256" s="13" t="s">
        <v>82</v>
      </c>
      <c r="AW256" s="13" t="s">
        <v>31</v>
      </c>
      <c r="AX256" s="13" t="s">
        <v>75</v>
      </c>
      <c r="AY256" s="215" t="s">
        <v>184</v>
      </c>
    </row>
    <row r="257" spans="1:65" s="14" customFormat="1" ht="11.25">
      <c r="B257" s="216"/>
      <c r="C257" s="217"/>
      <c r="D257" s="207" t="s">
        <v>193</v>
      </c>
      <c r="E257" s="218" t="s">
        <v>1</v>
      </c>
      <c r="F257" s="219" t="s">
        <v>507</v>
      </c>
      <c r="G257" s="217"/>
      <c r="H257" s="220">
        <v>20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193</v>
      </c>
      <c r="AU257" s="226" t="s">
        <v>82</v>
      </c>
      <c r="AV257" s="14" t="s">
        <v>84</v>
      </c>
      <c r="AW257" s="14" t="s">
        <v>31</v>
      </c>
      <c r="AX257" s="14" t="s">
        <v>75</v>
      </c>
      <c r="AY257" s="226" t="s">
        <v>184</v>
      </c>
    </row>
    <row r="258" spans="1:65" s="15" customFormat="1" ht="11.25">
      <c r="B258" s="241"/>
      <c r="C258" s="242"/>
      <c r="D258" s="207" t="s">
        <v>193</v>
      </c>
      <c r="E258" s="243" t="s">
        <v>1</v>
      </c>
      <c r="F258" s="244" t="s">
        <v>2077</v>
      </c>
      <c r="G258" s="242"/>
      <c r="H258" s="245">
        <v>20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193</v>
      </c>
      <c r="AU258" s="251" t="s">
        <v>82</v>
      </c>
      <c r="AV258" s="15" t="s">
        <v>191</v>
      </c>
      <c r="AW258" s="15" t="s">
        <v>31</v>
      </c>
      <c r="AX258" s="15" t="s">
        <v>82</v>
      </c>
      <c r="AY258" s="251" t="s">
        <v>184</v>
      </c>
    </row>
    <row r="259" spans="1:65" s="2" customFormat="1" ht="24">
      <c r="A259" s="34"/>
      <c r="B259" s="35"/>
      <c r="C259" s="192" t="s">
        <v>1091</v>
      </c>
      <c r="D259" s="192" t="s">
        <v>187</v>
      </c>
      <c r="E259" s="193" t="s">
        <v>3157</v>
      </c>
      <c r="F259" s="194" t="s">
        <v>3158</v>
      </c>
      <c r="G259" s="195" t="s">
        <v>2126</v>
      </c>
      <c r="H259" s="196">
        <v>38</v>
      </c>
      <c r="I259" s="197"/>
      <c r="J259" s="198">
        <f>ROUND(I259*H259,2)</f>
        <v>0</v>
      </c>
      <c r="K259" s="194" t="s">
        <v>649</v>
      </c>
      <c r="L259" s="39"/>
      <c r="M259" s="199" t="s">
        <v>1</v>
      </c>
      <c r="N259" s="200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191</v>
      </c>
      <c r="AT259" s="203" t="s">
        <v>187</v>
      </c>
      <c r="AU259" s="203" t="s">
        <v>82</v>
      </c>
      <c r="AY259" s="17" t="s">
        <v>184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191</v>
      </c>
      <c r="BM259" s="203" t="s">
        <v>1622</v>
      </c>
    </row>
    <row r="260" spans="1:65" s="2" customFormat="1" ht="16.5" customHeight="1">
      <c r="A260" s="34"/>
      <c r="B260" s="35"/>
      <c r="C260" s="192" t="s">
        <v>1124</v>
      </c>
      <c r="D260" s="192" t="s">
        <v>187</v>
      </c>
      <c r="E260" s="193" t="s">
        <v>3159</v>
      </c>
      <c r="F260" s="194" t="s">
        <v>3160</v>
      </c>
      <c r="G260" s="195" t="s">
        <v>2126</v>
      </c>
      <c r="H260" s="196">
        <v>27</v>
      </c>
      <c r="I260" s="197"/>
      <c r="J260" s="198">
        <f>ROUND(I260*H260,2)</f>
        <v>0</v>
      </c>
      <c r="K260" s="194" t="s">
        <v>649</v>
      </c>
      <c r="L260" s="39"/>
      <c r="M260" s="199" t="s">
        <v>1</v>
      </c>
      <c r="N260" s="200" t="s">
        <v>40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191</v>
      </c>
      <c r="AT260" s="203" t="s">
        <v>187</v>
      </c>
      <c r="AU260" s="203" t="s">
        <v>82</v>
      </c>
      <c r="AY260" s="17" t="s">
        <v>184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82</v>
      </c>
      <c r="BK260" s="204">
        <f>ROUND(I260*H260,2)</f>
        <v>0</v>
      </c>
      <c r="BL260" s="17" t="s">
        <v>191</v>
      </c>
      <c r="BM260" s="203" t="s">
        <v>1633</v>
      </c>
    </row>
    <row r="261" spans="1:65" s="2" customFormat="1" ht="16.5" customHeight="1">
      <c r="A261" s="34"/>
      <c r="B261" s="35"/>
      <c r="C261" s="192" t="s">
        <v>1128</v>
      </c>
      <c r="D261" s="192" t="s">
        <v>187</v>
      </c>
      <c r="E261" s="193" t="s">
        <v>3161</v>
      </c>
      <c r="F261" s="194" t="s">
        <v>3162</v>
      </c>
      <c r="G261" s="195" t="s">
        <v>2126</v>
      </c>
      <c r="H261" s="196">
        <v>11</v>
      </c>
      <c r="I261" s="197"/>
      <c r="J261" s="198">
        <f>ROUND(I261*H261,2)</f>
        <v>0</v>
      </c>
      <c r="K261" s="194" t="s">
        <v>649</v>
      </c>
      <c r="L261" s="39"/>
      <c r="M261" s="199" t="s">
        <v>1</v>
      </c>
      <c r="N261" s="200" t="s">
        <v>40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191</v>
      </c>
      <c r="AT261" s="203" t="s">
        <v>187</v>
      </c>
      <c r="AU261" s="203" t="s">
        <v>82</v>
      </c>
      <c r="AY261" s="17" t="s">
        <v>184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82</v>
      </c>
      <c r="BK261" s="204">
        <f>ROUND(I261*H261,2)</f>
        <v>0</v>
      </c>
      <c r="BL261" s="17" t="s">
        <v>191</v>
      </c>
      <c r="BM261" s="203" t="s">
        <v>1642</v>
      </c>
    </row>
    <row r="262" spans="1:65" s="2" customFormat="1" ht="24">
      <c r="A262" s="34"/>
      <c r="B262" s="35"/>
      <c r="C262" s="192" t="s">
        <v>1177</v>
      </c>
      <c r="D262" s="192" t="s">
        <v>187</v>
      </c>
      <c r="E262" s="193" t="s">
        <v>3163</v>
      </c>
      <c r="F262" s="194" t="s">
        <v>3164</v>
      </c>
      <c r="G262" s="195" t="s">
        <v>936</v>
      </c>
      <c r="H262" s="196">
        <v>2</v>
      </c>
      <c r="I262" s="197"/>
      <c r="J262" s="198">
        <f>ROUND(I262*H262,2)</f>
        <v>0</v>
      </c>
      <c r="K262" s="194" t="s">
        <v>649</v>
      </c>
      <c r="L262" s="39"/>
      <c r="M262" s="199" t="s">
        <v>1</v>
      </c>
      <c r="N262" s="200" t="s">
        <v>40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191</v>
      </c>
      <c r="AT262" s="203" t="s">
        <v>187</v>
      </c>
      <c r="AU262" s="203" t="s">
        <v>82</v>
      </c>
      <c r="AY262" s="17" t="s">
        <v>184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82</v>
      </c>
      <c r="BK262" s="204">
        <f>ROUND(I262*H262,2)</f>
        <v>0</v>
      </c>
      <c r="BL262" s="17" t="s">
        <v>191</v>
      </c>
      <c r="BM262" s="203" t="s">
        <v>1654</v>
      </c>
    </row>
    <row r="263" spans="1:65" s="12" customFormat="1" ht="25.9" customHeight="1">
      <c r="B263" s="176"/>
      <c r="C263" s="177"/>
      <c r="D263" s="178" t="s">
        <v>74</v>
      </c>
      <c r="E263" s="179" t="s">
        <v>2321</v>
      </c>
      <c r="F263" s="179" t="s">
        <v>3165</v>
      </c>
      <c r="G263" s="177"/>
      <c r="H263" s="177"/>
      <c r="I263" s="180"/>
      <c r="J263" s="181">
        <f>BK263</f>
        <v>0</v>
      </c>
      <c r="K263" s="177"/>
      <c r="L263" s="182"/>
      <c r="M263" s="183"/>
      <c r="N263" s="184"/>
      <c r="O263" s="184"/>
      <c r="P263" s="185">
        <f>SUM(P264:P273)</f>
        <v>0</v>
      </c>
      <c r="Q263" s="184"/>
      <c r="R263" s="185">
        <f>SUM(R264:R273)</f>
        <v>0</v>
      </c>
      <c r="S263" s="184"/>
      <c r="T263" s="186">
        <f>SUM(T264:T273)</f>
        <v>0</v>
      </c>
      <c r="AR263" s="187" t="s">
        <v>82</v>
      </c>
      <c r="AT263" s="188" t="s">
        <v>74</v>
      </c>
      <c r="AU263" s="188" t="s">
        <v>75</v>
      </c>
      <c r="AY263" s="187" t="s">
        <v>184</v>
      </c>
      <c r="BK263" s="189">
        <f>SUM(BK264:BK273)</f>
        <v>0</v>
      </c>
    </row>
    <row r="264" spans="1:65" s="2" customFormat="1" ht="33" customHeight="1">
      <c r="A264" s="34"/>
      <c r="B264" s="35"/>
      <c r="C264" s="192" t="s">
        <v>729</v>
      </c>
      <c r="D264" s="192" t="s">
        <v>187</v>
      </c>
      <c r="E264" s="193" t="s">
        <v>3166</v>
      </c>
      <c r="F264" s="194" t="s">
        <v>3167</v>
      </c>
      <c r="G264" s="195" t="s">
        <v>643</v>
      </c>
      <c r="H264" s="196">
        <v>2</v>
      </c>
      <c r="I264" s="197"/>
      <c r="J264" s="198">
        <f t="shared" ref="J264:J273" si="60">ROUND(I264*H264,2)</f>
        <v>0</v>
      </c>
      <c r="K264" s="194" t="s">
        <v>649</v>
      </c>
      <c r="L264" s="39"/>
      <c r="M264" s="199" t="s">
        <v>1</v>
      </c>
      <c r="N264" s="200" t="s">
        <v>40</v>
      </c>
      <c r="O264" s="71"/>
      <c r="P264" s="201">
        <f t="shared" ref="P264:P273" si="61">O264*H264</f>
        <v>0</v>
      </c>
      <c r="Q264" s="201">
        <v>0</v>
      </c>
      <c r="R264" s="201">
        <f t="shared" ref="R264:R273" si="62">Q264*H264</f>
        <v>0</v>
      </c>
      <c r="S264" s="201">
        <v>0</v>
      </c>
      <c r="T264" s="202">
        <f t="shared" ref="T264:T273" si="63"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191</v>
      </c>
      <c r="AT264" s="203" t="s">
        <v>187</v>
      </c>
      <c r="AU264" s="203" t="s">
        <v>82</v>
      </c>
      <c r="AY264" s="17" t="s">
        <v>184</v>
      </c>
      <c r="BE264" s="204">
        <f t="shared" ref="BE264:BE273" si="64">IF(N264="základní",J264,0)</f>
        <v>0</v>
      </c>
      <c r="BF264" s="204">
        <f t="shared" ref="BF264:BF273" si="65">IF(N264="snížená",J264,0)</f>
        <v>0</v>
      </c>
      <c r="BG264" s="204">
        <f t="shared" ref="BG264:BG273" si="66">IF(N264="zákl. přenesená",J264,0)</f>
        <v>0</v>
      </c>
      <c r="BH264" s="204">
        <f t="shared" ref="BH264:BH273" si="67">IF(N264="sníž. přenesená",J264,0)</f>
        <v>0</v>
      </c>
      <c r="BI264" s="204">
        <f t="shared" ref="BI264:BI273" si="68">IF(N264="nulová",J264,0)</f>
        <v>0</v>
      </c>
      <c r="BJ264" s="17" t="s">
        <v>82</v>
      </c>
      <c r="BK264" s="204">
        <f t="shared" ref="BK264:BK273" si="69">ROUND(I264*H264,2)</f>
        <v>0</v>
      </c>
      <c r="BL264" s="17" t="s">
        <v>191</v>
      </c>
      <c r="BM264" s="203" t="s">
        <v>1666</v>
      </c>
    </row>
    <row r="265" spans="1:65" s="2" customFormat="1" ht="24">
      <c r="A265" s="34"/>
      <c r="B265" s="35"/>
      <c r="C265" s="192" t="s">
        <v>745</v>
      </c>
      <c r="D265" s="192" t="s">
        <v>187</v>
      </c>
      <c r="E265" s="193" t="s">
        <v>3168</v>
      </c>
      <c r="F265" s="194" t="s">
        <v>3169</v>
      </c>
      <c r="G265" s="195" t="s">
        <v>327</v>
      </c>
      <c r="H265" s="196">
        <v>90</v>
      </c>
      <c r="I265" s="197"/>
      <c r="J265" s="198">
        <f t="shared" si="60"/>
        <v>0</v>
      </c>
      <c r="K265" s="194" t="s">
        <v>649</v>
      </c>
      <c r="L265" s="39"/>
      <c r="M265" s="199" t="s">
        <v>1</v>
      </c>
      <c r="N265" s="200" t="s">
        <v>40</v>
      </c>
      <c r="O265" s="71"/>
      <c r="P265" s="201">
        <f t="shared" si="61"/>
        <v>0</v>
      </c>
      <c r="Q265" s="201">
        <v>0</v>
      </c>
      <c r="R265" s="201">
        <f t="shared" si="62"/>
        <v>0</v>
      </c>
      <c r="S265" s="201">
        <v>0</v>
      </c>
      <c r="T265" s="202">
        <f t="shared" si="6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191</v>
      </c>
      <c r="AT265" s="203" t="s">
        <v>187</v>
      </c>
      <c r="AU265" s="203" t="s">
        <v>82</v>
      </c>
      <c r="AY265" s="17" t="s">
        <v>184</v>
      </c>
      <c r="BE265" s="204">
        <f t="shared" si="64"/>
        <v>0</v>
      </c>
      <c r="BF265" s="204">
        <f t="shared" si="65"/>
        <v>0</v>
      </c>
      <c r="BG265" s="204">
        <f t="shared" si="66"/>
        <v>0</v>
      </c>
      <c r="BH265" s="204">
        <f t="shared" si="67"/>
        <v>0</v>
      </c>
      <c r="BI265" s="204">
        <f t="shared" si="68"/>
        <v>0</v>
      </c>
      <c r="BJ265" s="17" t="s">
        <v>82</v>
      </c>
      <c r="BK265" s="204">
        <f t="shared" si="69"/>
        <v>0</v>
      </c>
      <c r="BL265" s="17" t="s">
        <v>191</v>
      </c>
      <c r="BM265" s="203" t="s">
        <v>1676</v>
      </c>
    </row>
    <row r="266" spans="1:65" s="2" customFormat="1" ht="24">
      <c r="A266" s="34"/>
      <c r="B266" s="35"/>
      <c r="C266" s="192" t="s">
        <v>755</v>
      </c>
      <c r="D266" s="192" t="s">
        <v>187</v>
      </c>
      <c r="E266" s="193" t="s">
        <v>3170</v>
      </c>
      <c r="F266" s="194" t="s">
        <v>3171</v>
      </c>
      <c r="G266" s="195" t="s">
        <v>327</v>
      </c>
      <c r="H266" s="196">
        <v>15</v>
      </c>
      <c r="I266" s="197"/>
      <c r="J266" s="198">
        <f t="shared" si="60"/>
        <v>0</v>
      </c>
      <c r="K266" s="194" t="s">
        <v>649</v>
      </c>
      <c r="L266" s="39"/>
      <c r="M266" s="199" t="s">
        <v>1</v>
      </c>
      <c r="N266" s="200" t="s">
        <v>40</v>
      </c>
      <c r="O266" s="71"/>
      <c r="P266" s="201">
        <f t="shared" si="61"/>
        <v>0</v>
      </c>
      <c r="Q266" s="201">
        <v>0</v>
      </c>
      <c r="R266" s="201">
        <f t="shared" si="62"/>
        <v>0</v>
      </c>
      <c r="S266" s="201">
        <v>0</v>
      </c>
      <c r="T266" s="202">
        <f t="shared" si="6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191</v>
      </c>
      <c r="AT266" s="203" t="s">
        <v>187</v>
      </c>
      <c r="AU266" s="203" t="s">
        <v>82</v>
      </c>
      <c r="AY266" s="17" t="s">
        <v>184</v>
      </c>
      <c r="BE266" s="204">
        <f t="shared" si="64"/>
        <v>0</v>
      </c>
      <c r="BF266" s="204">
        <f t="shared" si="65"/>
        <v>0</v>
      </c>
      <c r="BG266" s="204">
        <f t="shared" si="66"/>
        <v>0</v>
      </c>
      <c r="BH266" s="204">
        <f t="shared" si="67"/>
        <v>0</v>
      </c>
      <c r="BI266" s="204">
        <f t="shared" si="68"/>
        <v>0</v>
      </c>
      <c r="BJ266" s="17" t="s">
        <v>82</v>
      </c>
      <c r="BK266" s="204">
        <f t="shared" si="69"/>
        <v>0</v>
      </c>
      <c r="BL266" s="17" t="s">
        <v>191</v>
      </c>
      <c r="BM266" s="203" t="s">
        <v>1715</v>
      </c>
    </row>
    <row r="267" spans="1:65" s="2" customFormat="1" ht="24">
      <c r="A267" s="34"/>
      <c r="B267" s="35"/>
      <c r="C267" s="192" t="s">
        <v>1193</v>
      </c>
      <c r="D267" s="192" t="s">
        <v>187</v>
      </c>
      <c r="E267" s="193" t="s">
        <v>3172</v>
      </c>
      <c r="F267" s="194" t="s">
        <v>3173</v>
      </c>
      <c r="G267" s="195" t="s">
        <v>327</v>
      </c>
      <c r="H267" s="196">
        <v>12</v>
      </c>
      <c r="I267" s="197"/>
      <c r="J267" s="198">
        <f t="shared" si="60"/>
        <v>0</v>
      </c>
      <c r="K267" s="194" t="s">
        <v>649</v>
      </c>
      <c r="L267" s="39"/>
      <c r="M267" s="199" t="s">
        <v>1</v>
      </c>
      <c r="N267" s="200" t="s">
        <v>40</v>
      </c>
      <c r="O267" s="71"/>
      <c r="P267" s="201">
        <f t="shared" si="61"/>
        <v>0</v>
      </c>
      <c r="Q267" s="201">
        <v>0</v>
      </c>
      <c r="R267" s="201">
        <f t="shared" si="62"/>
        <v>0</v>
      </c>
      <c r="S267" s="201">
        <v>0</v>
      </c>
      <c r="T267" s="202">
        <f t="shared" si="6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191</v>
      </c>
      <c r="AT267" s="203" t="s">
        <v>187</v>
      </c>
      <c r="AU267" s="203" t="s">
        <v>82</v>
      </c>
      <c r="AY267" s="17" t="s">
        <v>184</v>
      </c>
      <c r="BE267" s="204">
        <f t="shared" si="64"/>
        <v>0</v>
      </c>
      <c r="BF267" s="204">
        <f t="shared" si="65"/>
        <v>0</v>
      </c>
      <c r="BG267" s="204">
        <f t="shared" si="66"/>
        <v>0</v>
      </c>
      <c r="BH267" s="204">
        <f t="shared" si="67"/>
        <v>0</v>
      </c>
      <c r="BI267" s="204">
        <f t="shared" si="68"/>
        <v>0</v>
      </c>
      <c r="BJ267" s="17" t="s">
        <v>82</v>
      </c>
      <c r="BK267" s="204">
        <f t="shared" si="69"/>
        <v>0</v>
      </c>
      <c r="BL267" s="17" t="s">
        <v>191</v>
      </c>
      <c r="BM267" s="203" t="s">
        <v>1733</v>
      </c>
    </row>
    <row r="268" spans="1:65" s="2" customFormat="1" ht="24">
      <c r="A268" s="34"/>
      <c r="B268" s="35"/>
      <c r="C268" s="192" t="s">
        <v>1212</v>
      </c>
      <c r="D268" s="192" t="s">
        <v>187</v>
      </c>
      <c r="E268" s="193" t="s">
        <v>3174</v>
      </c>
      <c r="F268" s="194" t="s">
        <v>3175</v>
      </c>
      <c r="G268" s="195" t="s">
        <v>327</v>
      </c>
      <c r="H268" s="196">
        <v>145</v>
      </c>
      <c r="I268" s="197"/>
      <c r="J268" s="198">
        <f t="shared" si="60"/>
        <v>0</v>
      </c>
      <c r="K268" s="194" t="s">
        <v>649</v>
      </c>
      <c r="L268" s="39"/>
      <c r="M268" s="199" t="s">
        <v>1</v>
      </c>
      <c r="N268" s="200" t="s">
        <v>40</v>
      </c>
      <c r="O268" s="71"/>
      <c r="P268" s="201">
        <f t="shared" si="61"/>
        <v>0</v>
      </c>
      <c r="Q268" s="201">
        <v>0</v>
      </c>
      <c r="R268" s="201">
        <f t="shared" si="62"/>
        <v>0</v>
      </c>
      <c r="S268" s="201">
        <v>0</v>
      </c>
      <c r="T268" s="202">
        <f t="shared" si="6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191</v>
      </c>
      <c r="AT268" s="203" t="s">
        <v>187</v>
      </c>
      <c r="AU268" s="203" t="s">
        <v>82</v>
      </c>
      <c r="AY268" s="17" t="s">
        <v>184</v>
      </c>
      <c r="BE268" s="204">
        <f t="shared" si="64"/>
        <v>0</v>
      </c>
      <c r="BF268" s="204">
        <f t="shared" si="65"/>
        <v>0</v>
      </c>
      <c r="BG268" s="204">
        <f t="shared" si="66"/>
        <v>0</v>
      </c>
      <c r="BH268" s="204">
        <f t="shared" si="67"/>
        <v>0</v>
      </c>
      <c r="BI268" s="204">
        <f t="shared" si="68"/>
        <v>0</v>
      </c>
      <c r="BJ268" s="17" t="s">
        <v>82</v>
      </c>
      <c r="BK268" s="204">
        <f t="shared" si="69"/>
        <v>0</v>
      </c>
      <c r="BL268" s="17" t="s">
        <v>191</v>
      </c>
      <c r="BM268" s="203" t="s">
        <v>1745</v>
      </c>
    </row>
    <row r="269" spans="1:65" s="2" customFormat="1" ht="24">
      <c r="A269" s="34"/>
      <c r="B269" s="35"/>
      <c r="C269" s="192" t="s">
        <v>931</v>
      </c>
      <c r="D269" s="192" t="s">
        <v>187</v>
      </c>
      <c r="E269" s="193" t="s">
        <v>3176</v>
      </c>
      <c r="F269" s="194" t="s">
        <v>3177</v>
      </c>
      <c r="G269" s="195" t="s">
        <v>936</v>
      </c>
      <c r="H269" s="196">
        <v>7</v>
      </c>
      <c r="I269" s="197"/>
      <c r="J269" s="198">
        <f t="shared" si="60"/>
        <v>0</v>
      </c>
      <c r="K269" s="194" t="s">
        <v>649</v>
      </c>
      <c r="L269" s="39"/>
      <c r="M269" s="199" t="s">
        <v>1</v>
      </c>
      <c r="N269" s="200" t="s">
        <v>40</v>
      </c>
      <c r="O269" s="71"/>
      <c r="P269" s="201">
        <f t="shared" si="61"/>
        <v>0</v>
      </c>
      <c r="Q269" s="201">
        <v>0</v>
      </c>
      <c r="R269" s="201">
        <f t="shared" si="62"/>
        <v>0</v>
      </c>
      <c r="S269" s="201">
        <v>0</v>
      </c>
      <c r="T269" s="202">
        <f t="shared" si="6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191</v>
      </c>
      <c r="AT269" s="203" t="s">
        <v>187</v>
      </c>
      <c r="AU269" s="203" t="s">
        <v>82</v>
      </c>
      <c r="AY269" s="17" t="s">
        <v>184</v>
      </c>
      <c r="BE269" s="204">
        <f t="shared" si="64"/>
        <v>0</v>
      </c>
      <c r="BF269" s="204">
        <f t="shared" si="65"/>
        <v>0</v>
      </c>
      <c r="BG269" s="204">
        <f t="shared" si="66"/>
        <v>0</v>
      </c>
      <c r="BH269" s="204">
        <f t="shared" si="67"/>
        <v>0</v>
      </c>
      <c r="BI269" s="204">
        <f t="shared" si="68"/>
        <v>0</v>
      </c>
      <c r="BJ269" s="17" t="s">
        <v>82</v>
      </c>
      <c r="BK269" s="204">
        <f t="shared" si="69"/>
        <v>0</v>
      </c>
      <c r="BL269" s="17" t="s">
        <v>191</v>
      </c>
      <c r="BM269" s="203" t="s">
        <v>1752</v>
      </c>
    </row>
    <row r="270" spans="1:65" s="2" customFormat="1" ht="24">
      <c r="A270" s="34"/>
      <c r="B270" s="35"/>
      <c r="C270" s="192" t="s">
        <v>1239</v>
      </c>
      <c r="D270" s="192" t="s">
        <v>187</v>
      </c>
      <c r="E270" s="193" t="s">
        <v>3178</v>
      </c>
      <c r="F270" s="194" t="s">
        <v>3179</v>
      </c>
      <c r="G270" s="195" t="s">
        <v>936</v>
      </c>
      <c r="H270" s="196">
        <v>70</v>
      </c>
      <c r="I270" s="197"/>
      <c r="J270" s="198">
        <f t="shared" si="60"/>
        <v>0</v>
      </c>
      <c r="K270" s="194" t="s">
        <v>649</v>
      </c>
      <c r="L270" s="39"/>
      <c r="M270" s="199" t="s">
        <v>1</v>
      </c>
      <c r="N270" s="200" t="s">
        <v>40</v>
      </c>
      <c r="O270" s="71"/>
      <c r="P270" s="201">
        <f t="shared" si="61"/>
        <v>0</v>
      </c>
      <c r="Q270" s="201">
        <v>0</v>
      </c>
      <c r="R270" s="201">
        <f t="shared" si="62"/>
        <v>0</v>
      </c>
      <c r="S270" s="201">
        <v>0</v>
      </c>
      <c r="T270" s="202">
        <f t="shared" si="6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191</v>
      </c>
      <c r="AT270" s="203" t="s">
        <v>187</v>
      </c>
      <c r="AU270" s="203" t="s">
        <v>82</v>
      </c>
      <c r="AY270" s="17" t="s">
        <v>184</v>
      </c>
      <c r="BE270" s="204">
        <f t="shared" si="64"/>
        <v>0</v>
      </c>
      <c r="BF270" s="204">
        <f t="shared" si="65"/>
        <v>0</v>
      </c>
      <c r="BG270" s="204">
        <f t="shared" si="66"/>
        <v>0</v>
      </c>
      <c r="BH270" s="204">
        <f t="shared" si="67"/>
        <v>0</v>
      </c>
      <c r="BI270" s="204">
        <f t="shared" si="68"/>
        <v>0</v>
      </c>
      <c r="BJ270" s="17" t="s">
        <v>82</v>
      </c>
      <c r="BK270" s="204">
        <f t="shared" si="69"/>
        <v>0</v>
      </c>
      <c r="BL270" s="17" t="s">
        <v>191</v>
      </c>
      <c r="BM270" s="203" t="s">
        <v>1761</v>
      </c>
    </row>
    <row r="271" spans="1:65" s="2" customFormat="1" ht="24">
      <c r="A271" s="34"/>
      <c r="B271" s="35"/>
      <c r="C271" s="192" t="s">
        <v>1248</v>
      </c>
      <c r="D271" s="192" t="s">
        <v>187</v>
      </c>
      <c r="E271" s="193" t="s">
        <v>3180</v>
      </c>
      <c r="F271" s="194" t="s">
        <v>3181</v>
      </c>
      <c r="G271" s="195" t="s">
        <v>936</v>
      </c>
      <c r="H271" s="196">
        <v>7</v>
      </c>
      <c r="I271" s="197"/>
      <c r="J271" s="198">
        <f t="shared" si="60"/>
        <v>0</v>
      </c>
      <c r="K271" s="194" t="s">
        <v>649</v>
      </c>
      <c r="L271" s="39"/>
      <c r="M271" s="199" t="s">
        <v>1</v>
      </c>
      <c r="N271" s="200" t="s">
        <v>40</v>
      </c>
      <c r="O271" s="71"/>
      <c r="P271" s="201">
        <f t="shared" si="61"/>
        <v>0</v>
      </c>
      <c r="Q271" s="201">
        <v>0</v>
      </c>
      <c r="R271" s="201">
        <f t="shared" si="62"/>
        <v>0</v>
      </c>
      <c r="S271" s="201">
        <v>0</v>
      </c>
      <c r="T271" s="202">
        <f t="shared" si="6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191</v>
      </c>
      <c r="AT271" s="203" t="s">
        <v>187</v>
      </c>
      <c r="AU271" s="203" t="s">
        <v>82</v>
      </c>
      <c r="AY271" s="17" t="s">
        <v>184</v>
      </c>
      <c r="BE271" s="204">
        <f t="shared" si="64"/>
        <v>0</v>
      </c>
      <c r="BF271" s="204">
        <f t="shared" si="65"/>
        <v>0</v>
      </c>
      <c r="BG271" s="204">
        <f t="shared" si="66"/>
        <v>0</v>
      </c>
      <c r="BH271" s="204">
        <f t="shared" si="67"/>
        <v>0</v>
      </c>
      <c r="BI271" s="204">
        <f t="shared" si="68"/>
        <v>0</v>
      </c>
      <c r="BJ271" s="17" t="s">
        <v>82</v>
      </c>
      <c r="BK271" s="204">
        <f t="shared" si="69"/>
        <v>0</v>
      </c>
      <c r="BL271" s="17" t="s">
        <v>191</v>
      </c>
      <c r="BM271" s="203" t="s">
        <v>1769</v>
      </c>
    </row>
    <row r="272" spans="1:65" s="2" customFormat="1" ht="24">
      <c r="A272" s="34"/>
      <c r="B272" s="35"/>
      <c r="C272" s="192" t="s">
        <v>1253</v>
      </c>
      <c r="D272" s="192" t="s">
        <v>187</v>
      </c>
      <c r="E272" s="193" t="s">
        <v>3182</v>
      </c>
      <c r="F272" s="194" t="s">
        <v>3183</v>
      </c>
      <c r="G272" s="195" t="s">
        <v>936</v>
      </c>
      <c r="H272" s="196">
        <v>21</v>
      </c>
      <c r="I272" s="197"/>
      <c r="J272" s="198">
        <f t="shared" si="60"/>
        <v>0</v>
      </c>
      <c r="K272" s="194" t="s">
        <v>649</v>
      </c>
      <c r="L272" s="39"/>
      <c r="M272" s="199" t="s">
        <v>1</v>
      </c>
      <c r="N272" s="200" t="s">
        <v>40</v>
      </c>
      <c r="O272" s="71"/>
      <c r="P272" s="201">
        <f t="shared" si="61"/>
        <v>0</v>
      </c>
      <c r="Q272" s="201">
        <v>0</v>
      </c>
      <c r="R272" s="201">
        <f t="shared" si="62"/>
        <v>0</v>
      </c>
      <c r="S272" s="201">
        <v>0</v>
      </c>
      <c r="T272" s="202">
        <f t="shared" si="6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191</v>
      </c>
      <c r="AT272" s="203" t="s">
        <v>187</v>
      </c>
      <c r="AU272" s="203" t="s">
        <v>82</v>
      </c>
      <c r="AY272" s="17" t="s">
        <v>184</v>
      </c>
      <c r="BE272" s="204">
        <f t="shared" si="64"/>
        <v>0</v>
      </c>
      <c r="BF272" s="204">
        <f t="shared" si="65"/>
        <v>0</v>
      </c>
      <c r="BG272" s="204">
        <f t="shared" si="66"/>
        <v>0</v>
      </c>
      <c r="BH272" s="204">
        <f t="shared" si="67"/>
        <v>0</v>
      </c>
      <c r="BI272" s="204">
        <f t="shared" si="68"/>
        <v>0</v>
      </c>
      <c r="BJ272" s="17" t="s">
        <v>82</v>
      </c>
      <c r="BK272" s="204">
        <f t="shared" si="69"/>
        <v>0</v>
      </c>
      <c r="BL272" s="17" t="s">
        <v>191</v>
      </c>
      <c r="BM272" s="203" t="s">
        <v>1777</v>
      </c>
    </row>
    <row r="273" spans="1:65" s="2" customFormat="1" ht="16.5" customHeight="1">
      <c r="A273" s="34"/>
      <c r="B273" s="35"/>
      <c r="C273" s="192" t="s">
        <v>1263</v>
      </c>
      <c r="D273" s="192" t="s">
        <v>187</v>
      </c>
      <c r="E273" s="193" t="s">
        <v>3184</v>
      </c>
      <c r="F273" s="194" t="s">
        <v>3185</v>
      </c>
      <c r="G273" s="195" t="s">
        <v>936</v>
      </c>
      <c r="H273" s="196">
        <v>5</v>
      </c>
      <c r="I273" s="197"/>
      <c r="J273" s="198">
        <f t="shared" si="60"/>
        <v>0</v>
      </c>
      <c r="K273" s="194" t="s">
        <v>649</v>
      </c>
      <c r="L273" s="39"/>
      <c r="M273" s="199" t="s">
        <v>1</v>
      </c>
      <c r="N273" s="200" t="s">
        <v>40</v>
      </c>
      <c r="O273" s="71"/>
      <c r="P273" s="201">
        <f t="shared" si="61"/>
        <v>0</v>
      </c>
      <c r="Q273" s="201">
        <v>0</v>
      </c>
      <c r="R273" s="201">
        <f t="shared" si="62"/>
        <v>0</v>
      </c>
      <c r="S273" s="201">
        <v>0</v>
      </c>
      <c r="T273" s="202">
        <f t="shared" si="6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191</v>
      </c>
      <c r="AT273" s="203" t="s">
        <v>187</v>
      </c>
      <c r="AU273" s="203" t="s">
        <v>82</v>
      </c>
      <c r="AY273" s="17" t="s">
        <v>184</v>
      </c>
      <c r="BE273" s="204">
        <f t="shared" si="64"/>
        <v>0</v>
      </c>
      <c r="BF273" s="204">
        <f t="shared" si="65"/>
        <v>0</v>
      </c>
      <c r="BG273" s="204">
        <f t="shared" si="66"/>
        <v>0</v>
      </c>
      <c r="BH273" s="204">
        <f t="shared" si="67"/>
        <v>0</v>
      </c>
      <c r="BI273" s="204">
        <f t="shared" si="68"/>
        <v>0</v>
      </c>
      <c r="BJ273" s="17" t="s">
        <v>82</v>
      </c>
      <c r="BK273" s="204">
        <f t="shared" si="69"/>
        <v>0</v>
      </c>
      <c r="BL273" s="17" t="s">
        <v>191</v>
      </c>
      <c r="BM273" s="203" t="s">
        <v>859</v>
      </c>
    </row>
    <row r="274" spans="1:65" s="12" customFormat="1" ht="25.9" customHeight="1">
      <c r="B274" s="176"/>
      <c r="C274" s="177"/>
      <c r="D274" s="178" t="s">
        <v>74</v>
      </c>
      <c r="E274" s="179" t="s">
        <v>2343</v>
      </c>
      <c r="F274" s="179" t="s">
        <v>3186</v>
      </c>
      <c r="G274" s="177"/>
      <c r="H274" s="177"/>
      <c r="I274" s="180"/>
      <c r="J274" s="181">
        <f>BK274</f>
        <v>0</v>
      </c>
      <c r="K274" s="177"/>
      <c r="L274" s="182"/>
      <c r="M274" s="183"/>
      <c r="N274" s="184"/>
      <c r="O274" s="184"/>
      <c r="P274" s="185">
        <f>SUM(P275:P278)</f>
        <v>0</v>
      </c>
      <c r="Q274" s="184"/>
      <c r="R274" s="185">
        <f>SUM(R275:R278)</f>
        <v>0</v>
      </c>
      <c r="S274" s="184"/>
      <c r="T274" s="186">
        <f>SUM(T275:T278)</f>
        <v>0</v>
      </c>
      <c r="AR274" s="187" t="s">
        <v>82</v>
      </c>
      <c r="AT274" s="188" t="s">
        <v>74</v>
      </c>
      <c r="AU274" s="188" t="s">
        <v>75</v>
      </c>
      <c r="AY274" s="187" t="s">
        <v>184</v>
      </c>
      <c r="BK274" s="189">
        <f>SUM(BK275:BK278)</f>
        <v>0</v>
      </c>
    </row>
    <row r="275" spans="1:65" s="2" customFormat="1" ht="16.5" customHeight="1">
      <c r="A275" s="34"/>
      <c r="B275" s="35"/>
      <c r="C275" s="192" t="s">
        <v>1267</v>
      </c>
      <c r="D275" s="192" t="s">
        <v>187</v>
      </c>
      <c r="E275" s="193" t="s">
        <v>3187</v>
      </c>
      <c r="F275" s="194" t="s">
        <v>3188</v>
      </c>
      <c r="G275" s="195" t="s">
        <v>2245</v>
      </c>
      <c r="H275" s="196">
        <v>4</v>
      </c>
      <c r="I275" s="197"/>
      <c r="J275" s="198">
        <f>ROUND(I275*H275,2)</f>
        <v>0</v>
      </c>
      <c r="K275" s="194" t="s">
        <v>649</v>
      </c>
      <c r="L275" s="39"/>
      <c r="M275" s="199" t="s">
        <v>1</v>
      </c>
      <c r="N275" s="200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191</v>
      </c>
      <c r="AT275" s="203" t="s">
        <v>187</v>
      </c>
      <c r="AU275" s="203" t="s">
        <v>82</v>
      </c>
      <c r="AY275" s="17" t="s">
        <v>184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191</v>
      </c>
      <c r="BM275" s="203" t="s">
        <v>1882</v>
      </c>
    </row>
    <row r="276" spans="1:65" s="2" customFormat="1" ht="16.5" customHeight="1">
      <c r="A276" s="34"/>
      <c r="B276" s="35"/>
      <c r="C276" s="192" t="s">
        <v>1273</v>
      </c>
      <c r="D276" s="192" t="s">
        <v>187</v>
      </c>
      <c r="E276" s="193" t="s">
        <v>3189</v>
      </c>
      <c r="F276" s="194" t="s">
        <v>3190</v>
      </c>
      <c r="G276" s="195" t="s">
        <v>2245</v>
      </c>
      <c r="H276" s="196">
        <v>12</v>
      </c>
      <c r="I276" s="197"/>
      <c r="J276" s="198">
        <f>ROUND(I276*H276,2)</f>
        <v>0</v>
      </c>
      <c r="K276" s="194" t="s">
        <v>649</v>
      </c>
      <c r="L276" s="39"/>
      <c r="M276" s="199" t="s">
        <v>1</v>
      </c>
      <c r="N276" s="200" t="s">
        <v>40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191</v>
      </c>
      <c r="AT276" s="203" t="s">
        <v>187</v>
      </c>
      <c r="AU276" s="203" t="s">
        <v>82</v>
      </c>
      <c r="AY276" s="17" t="s">
        <v>184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82</v>
      </c>
      <c r="BK276" s="204">
        <f>ROUND(I276*H276,2)</f>
        <v>0</v>
      </c>
      <c r="BL276" s="17" t="s">
        <v>191</v>
      </c>
      <c r="BM276" s="203" t="s">
        <v>1952</v>
      </c>
    </row>
    <row r="277" spans="1:65" s="2" customFormat="1" ht="16.5" customHeight="1">
      <c r="A277" s="34"/>
      <c r="B277" s="35"/>
      <c r="C277" s="192" t="s">
        <v>1279</v>
      </c>
      <c r="D277" s="192" t="s">
        <v>187</v>
      </c>
      <c r="E277" s="193" t="s">
        <v>3191</v>
      </c>
      <c r="F277" s="194" t="s">
        <v>3192</v>
      </c>
      <c r="G277" s="195" t="s">
        <v>2245</v>
      </c>
      <c r="H277" s="196">
        <v>60</v>
      </c>
      <c r="I277" s="197"/>
      <c r="J277" s="198">
        <f>ROUND(I277*H277,2)</f>
        <v>0</v>
      </c>
      <c r="K277" s="194" t="s">
        <v>649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191</v>
      </c>
      <c r="AT277" s="203" t="s">
        <v>187</v>
      </c>
      <c r="AU277" s="203" t="s">
        <v>82</v>
      </c>
      <c r="AY277" s="17" t="s">
        <v>184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191</v>
      </c>
      <c r="BM277" s="203" t="s">
        <v>1996</v>
      </c>
    </row>
    <row r="278" spans="1:65" s="2" customFormat="1" ht="16.5" customHeight="1">
      <c r="A278" s="34"/>
      <c r="B278" s="35"/>
      <c r="C278" s="192" t="s">
        <v>1286</v>
      </c>
      <c r="D278" s="192" t="s">
        <v>187</v>
      </c>
      <c r="E278" s="193" t="s">
        <v>3193</v>
      </c>
      <c r="F278" s="194" t="s">
        <v>3194</v>
      </c>
      <c r="G278" s="195" t="s">
        <v>2245</v>
      </c>
      <c r="H278" s="196">
        <v>40</v>
      </c>
      <c r="I278" s="197"/>
      <c r="J278" s="198">
        <f>ROUND(I278*H278,2)</f>
        <v>0</v>
      </c>
      <c r="K278" s="194" t="s">
        <v>649</v>
      </c>
      <c r="L278" s="39"/>
      <c r="M278" s="255" t="s">
        <v>1</v>
      </c>
      <c r="N278" s="256" t="s">
        <v>40</v>
      </c>
      <c r="O278" s="257"/>
      <c r="P278" s="258">
        <f>O278*H278</f>
        <v>0</v>
      </c>
      <c r="Q278" s="258">
        <v>0</v>
      </c>
      <c r="R278" s="258">
        <f>Q278*H278</f>
        <v>0</v>
      </c>
      <c r="S278" s="258">
        <v>0</v>
      </c>
      <c r="T278" s="25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191</v>
      </c>
      <c r="AT278" s="203" t="s">
        <v>187</v>
      </c>
      <c r="AU278" s="203" t="s">
        <v>82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191</v>
      </c>
      <c r="BM278" s="203" t="s">
        <v>2044</v>
      </c>
    </row>
    <row r="279" spans="1:65" s="2" customFormat="1" ht="6.95" customHeight="1">
      <c r="A279" s="34"/>
      <c r="B279" s="54"/>
      <c r="C279" s="55"/>
      <c r="D279" s="55"/>
      <c r="E279" s="55"/>
      <c r="F279" s="55"/>
      <c r="G279" s="55"/>
      <c r="H279" s="55"/>
      <c r="I279" s="55"/>
      <c r="J279" s="55"/>
      <c r="K279" s="55"/>
      <c r="L279" s="39"/>
      <c r="M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</sheetData>
  <sheetProtection algorithmName="SHA-512" hashValue="48tX6f0Exi9LruLk8m3p4ODtg8qvLxB3orso0RKmDOwTJ5t/K4ijqGjtxfRWelFiPH2AMaaY4gbWi1qeh4TNxw==" saltValue="8j7ECuohOG5e48vwdtDW18VxyIGbZjFJeCPg95fh0xKTrUX/z38JYUY7veKgtV4PK4uQ7yQohar9u5Q4O/AISg==" spinCount="100000" sheet="1" objects="1" scenarios="1" formatColumns="0" formatRows="0" autoFilter="0"/>
  <autoFilter ref="C126:K278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3195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3196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ROUND((SUM(BE130:BE500)),  2)</f>
        <v>0</v>
      </c>
      <c r="G35" s="34"/>
      <c r="H35" s="34"/>
      <c r="I35" s="131">
        <v>0.21</v>
      </c>
      <c r="J35" s="130">
        <f>ROUND(((SUM(BE130:BE500))*I35),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ROUND((SUM(BF130:BF500)),  2)</f>
        <v>0</v>
      </c>
      <c r="G36" s="34"/>
      <c r="H36" s="34"/>
      <c r="I36" s="131">
        <v>0.15</v>
      </c>
      <c r="J36" s="130">
        <f>ROUND(((SUM(BF130:BF500))*I36),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ROUND((SUM(BG130:BG500)),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ROUND((SUM(BH130:BH500)),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ROUND((SUM(BI130:BI500)),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D1_01_4g - Silnoproudá elektrotechnika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Josef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3197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3198</v>
      </c>
      <c r="E100" s="162"/>
      <c r="F100" s="162"/>
      <c r="G100" s="162"/>
      <c r="H100" s="162"/>
      <c r="I100" s="162"/>
      <c r="J100" s="163">
        <f>J132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3199</v>
      </c>
      <c r="E101" s="162"/>
      <c r="F101" s="162"/>
      <c r="G101" s="162"/>
      <c r="H101" s="162"/>
      <c r="I101" s="162"/>
      <c r="J101" s="163">
        <f>J175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3200</v>
      </c>
      <c r="E102" s="162"/>
      <c r="F102" s="162"/>
      <c r="G102" s="162"/>
      <c r="H102" s="162"/>
      <c r="I102" s="162"/>
      <c r="J102" s="163">
        <f>J218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3201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3202</v>
      </c>
      <c r="E104" s="162"/>
      <c r="F104" s="162"/>
      <c r="G104" s="162"/>
      <c r="H104" s="162"/>
      <c r="I104" s="162"/>
      <c r="J104" s="163">
        <f>J241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3203</v>
      </c>
      <c r="E105" s="162"/>
      <c r="F105" s="162"/>
      <c r="G105" s="162"/>
      <c r="H105" s="162"/>
      <c r="I105" s="162"/>
      <c r="J105" s="163">
        <f>J303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3204</v>
      </c>
      <c r="E106" s="162"/>
      <c r="F106" s="162"/>
      <c r="G106" s="162"/>
      <c r="H106" s="162"/>
      <c r="I106" s="162"/>
      <c r="J106" s="163">
        <f>J413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3205</v>
      </c>
      <c r="E107" s="162"/>
      <c r="F107" s="162"/>
      <c r="G107" s="162"/>
      <c r="H107" s="162"/>
      <c r="I107" s="162"/>
      <c r="J107" s="163">
        <f>J456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3206</v>
      </c>
      <c r="E108" s="162"/>
      <c r="F108" s="162"/>
      <c r="G108" s="162"/>
      <c r="H108" s="162"/>
      <c r="I108" s="162"/>
      <c r="J108" s="163">
        <f>J490</f>
        <v>0</v>
      </c>
      <c r="K108" s="104"/>
      <c r="L108" s="164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169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6.25" customHeight="1">
      <c r="A118" s="34"/>
      <c r="B118" s="35"/>
      <c r="C118" s="36"/>
      <c r="D118" s="36"/>
      <c r="E118" s="312" t="str">
        <f>E7</f>
        <v>Nový pavilon Emergency, COS vč. JIP a nadzemní spojovací koridor se stávajícím pavilonem D – 3.NP</v>
      </c>
      <c r="F118" s="313"/>
      <c r="G118" s="313"/>
      <c r="H118" s="31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131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12" t="s">
        <v>132</v>
      </c>
      <c r="F120" s="314"/>
      <c r="G120" s="314"/>
      <c r="H120" s="31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133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5" t="str">
        <f>E11</f>
        <v>D1_01_4g - Silnoproudá elektrotechnika</v>
      </c>
      <c r="F122" s="314"/>
      <c r="G122" s="314"/>
      <c r="H122" s="314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Chomutov</v>
      </c>
      <c r="G124" s="36"/>
      <c r="H124" s="36"/>
      <c r="I124" s="29" t="s">
        <v>22</v>
      </c>
      <c r="J124" s="66">
        <f>IF(J14="","",J14)</f>
        <v>44368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23</v>
      </c>
      <c r="D126" s="36"/>
      <c r="E126" s="36"/>
      <c r="F126" s="27" t="str">
        <f>E17</f>
        <v>Krajská zdravotní a.s, Ústí nad Labem</v>
      </c>
      <c r="G126" s="36"/>
      <c r="H126" s="36"/>
      <c r="I126" s="29" t="s">
        <v>29</v>
      </c>
      <c r="J126" s="32" t="str">
        <f>E23</f>
        <v>Atelier Penta v.o.s., Mrštíkova 12, Jihlava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IF(E20="","",E20)</f>
        <v>Vyplň údaj</v>
      </c>
      <c r="G127" s="36"/>
      <c r="H127" s="36"/>
      <c r="I127" s="29" t="s">
        <v>32</v>
      </c>
      <c r="J127" s="32" t="str">
        <f>E26</f>
        <v>Josef Škarek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5"/>
      <c r="B129" s="166"/>
      <c r="C129" s="167" t="s">
        <v>170</v>
      </c>
      <c r="D129" s="168" t="s">
        <v>60</v>
      </c>
      <c r="E129" s="168" t="s">
        <v>56</v>
      </c>
      <c r="F129" s="168" t="s">
        <v>57</v>
      </c>
      <c r="G129" s="168" t="s">
        <v>171</v>
      </c>
      <c r="H129" s="168" t="s">
        <v>172</v>
      </c>
      <c r="I129" s="168" t="s">
        <v>173</v>
      </c>
      <c r="J129" s="168" t="s">
        <v>138</v>
      </c>
      <c r="K129" s="169" t="s">
        <v>174</v>
      </c>
      <c r="L129" s="170"/>
      <c r="M129" s="75" t="s">
        <v>1</v>
      </c>
      <c r="N129" s="76" t="s">
        <v>39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36"/>
      <c r="J130" s="171">
        <f>BK130</f>
        <v>0</v>
      </c>
      <c r="K130" s="36"/>
      <c r="L130" s="39"/>
      <c r="M130" s="78"/>
      <c r="N130" s="172"/>
      <c r="O130" s="79"/>
      <c r="P130" s="173">
        <f>P131</f>
        <v>0</v>
      </c>
      <c r="Q130" s="79"/>
      <c r="R130" s="173">
        <f>R131</f>
        <v>3.2700000000000003E-3</v>
      </c>
      <c r="S130" s="79"/>
      <c r="T130" s="174">
        <f>T131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74</v>
      </c>
      <c r="AU130" s="17" t="s">
        <v>140</v>
      </c>
      <c r="BK130" s="175">
        <f>BK131</f>
        <v>0</v>
      </c>
    </row>
    <row r="131" spans="1:65" s="12" customFormat="1" ht="25.9" customHeight="1">
      <c r="B131" s="176"/>
      <c r="C131" s="177"/>
      <c r="D131" s="178" t="s">
        <v>74</v>
      </c>
      <c r="E131" s="179" t="s">
        <v>3207</v>
      </c>
      <c r="F131" s="179" t="s">
        <v>109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P132+P175+P218+P228+P241+P303+P413+P456+P490</f>
        <v>0</v>
      </c>
      <c r="Q131" s="184"/>
      <c r="R131" s="185">
        <f>R132+R175+R218+R228+R241+R303+R413+R456+R490</f>
        <v>3.2700000000000003E-3</v>
      </c>
      <c r="S131" s="184"/>
      <c r="T131" s="186">
        <f>T132+T175+T218+T228+T241+T303+T413+T456+T490</f>
        <v>0</v>
      </c>
      <c r="AR131" s="187" t="s">
        <v>82</v>
      </c>
      <c r="AT131" s="188" t="s">
        <v>74</v>
      </c>
      <c r="AU131" s="188" t="s">
        <v>75</v>
      </c>
      <c r="AY131" s="187" t="s">
        <v>184</v>
      </c>
      <c r="BK131" s="189">
        <f>BK132+BK175+BK218+BK228+BK241+BK303+BK413+BK456+BK490</f>
        <v>0</v>
      </c>
    </row>
    <row r="132" spans="1:65" s="12" customFormat="1" ht="22.9" customHeight="1">
      <c r="B132" s="176"/>
      <c r="C132" s="177"/>
      <c r="D132" s="178" t="s">
        <v>74</v>
      </c>
      <c r="E132" s="190" t="s">
        <v>3208</v>
      </c>
      <c r="F132" s="190" t="s">
        <v>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SUM(P133:P174)</f>
        <v>0</v>
      </c>
      <c r="Q132" s="184"/>
      <c r="R132" s="185">
        <f>SUM(R133:R174)</f>
        <v>1.4300000000000001E-3</v>
      </c>
      <c r="S132" s="184"/>
      <c r="T132" s="186">
        <f>SUM(T133:T174)</f>
        <v>0</v>
      </c>
      <c r="AR132" s="187" t="s">
        <v>82</v>
      </c>
      <c r="AT132" s="188" t="s">
        <v>74</v>
      </c>
      <c r="AU132" s="188" t="s">
        <v>82</v>
      </c>
      <c r="AY132" s="187" t="s">
        <v>184</v>
      </c>
      <c r="BK132" s="189">
        <f>SUM(BK133:BK174)</f>
        <v>0</v>
      </c>
    </row>
    <row r="133" spans="1:65" s="2" customFormat="1" ht="48">
      <c r="A133" s="34"/>
      <c r="B133" s="35"/>
      <c r="C133" s="227" t="s">
        <v>82</v>
      </c>
      <c r="D133" s="227" t="s">
        <v>592</v>
      </c>
      <c r="E133" s="228" t="s">
        <v>3209</v>
      </c>
      <c r="F133" s="229" t="s">
        <v>3210</v>
      </c>
      <c r="G133" s="230" t="s">
        <v>2126</v>
      </c>
      <c r="H133" s="231">
        <v>1</v>
      </c>
      <c r="I133" s="232"/>
      <c r="J133" s="233">
        <f t="shared" ref="J133:J174" si="0">ROUND(I133*H133,2)</f>
        <v>0</v>
      </c>
      <c r="K133" s="229" t="s">
        <v>649</v>
      </c>
      <c r="L133" s="234"/>
      <c r="M133" s="235" t="s">
        <v>1</v>
      </c>
      <c r="N133" s="236" t="s">
        <v>40</v>
      </c>
      <c r="O133" s="71"/>
      <c r="P133" s="201">
        <f t="shared" ref="P133:P174" si="1">O133*H133</f>
        <v>0</v>
      </c>
      <c r="Q133" s="201">
        <v>0</v>
      </c>
      <c r="R133" s="201">
        <f t="shared" ref="R133:R174" si="2">Q133*H133</f>
        <v>0</v>
      </c>
      <c r="S133" s="201">
        <v>0</v>
      </c>
      <c r="T133" s="202">
        <f t="shared" ref="T133:T174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1392</v>
      </c>
      <c r="AT133" s="203" t="s">
        <v>592</v>
      </c>
      <c r="AU133" s="203" t="s">
        <v>84</v>
      </c>
      <c r="AY133" s="17" t="s">
        <v>184</v>
      </c>
      <c r="BE133" s="204">
        <f t="shared" ref="BE133:BE174" si="4">IF(N133="základní",J133,0)</f>
        <v>0</v>
      </c>
      <c r="BF133" s="204">
        <f t="shared" ref="BF133:BF174" si="5">IF(N133="snížená",J133,0)</f>
        <v>0</v>
      </c>
      <c r="BG133" s="204">
        <f t="shared" ref="BG133:BG174" si="6">IF(N133="zákl. přenesená",J133,0)</f>
        <v>0</v>
      </c>
      <c r="BH133" s="204">
        <f t="shared" ref="BH133:BH174" si="7">IF(N133="sníž. přenesená",J133,0)</f>
        <v>0</v>
      </c>
      <c r="BI133" s="204">
        <f t="shared" ref="BI133:BI174" si="8">IF(N133="nulová",J133,0)</f>
        <v>0</v>
      </c>
      <c r="BJ133" s="17" t="s">
        <v>82</v>
      </c>
      <c r="BK133" s="204">
        <f t="shared" ref="BK133:BK174" si="9">ROUND(I133*H133,2)</f>
        <v>0</v>
      </c>
      <c r="BL133" s="17" t="s">
        <v>1392</v>
      </c>
      <c r="BM133" s="203" t="s">
        <v>3211</v>
      </c>
    </row>
    <row r="134" spans="1:65" s="2" customFormat="1" ht="24">
      <c r="A134" s="34"/>
      <c r="B134" s="35"/>
      <c r="C134" s="192" t="s">
        <v>84</v>
      </c>
      <c r="D134" s="192" t="s">
        <v>187</v>
      </c>
      <c r="E134" s="193" t="s">
        <v>3212</v>
      </c>
      <c r="F134" s="194" t="s">
        <v>3213</v>
      </c>
      <c r="G134" s="195" t="s">
        <v>239</v>
      </c>
      <c r="H134" s="196">
        <v>1</v>
      </c>
      <c r="I134" s="197"/>
      <c r="J134" s="198">
        <f t="shared" si="0"/>
        <v>0</v>
      </c>
      <c r="K134" s="194" t="s">
        <v>190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382</v>
      </c>
      <c r="AT134" s="203" t="s">
        <v>187</v>
      </c>
      <c r="AU134" s="203" t="s">
        <v>84</v>
      </c>
      <c r="AY134" s="17" t="s">
        <v>184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382</v>
      </c>
      <c r="BM134" s="203" t="s">
        <v>3214</v>
      </c>
    </row>
    <row r="135" spans="1:65" s="2" customFormat="1" ht="24">
      <c r="A135" s="34"/>
      <c r="B135" s="35"/>
      <c r="C135" s="227" t="s">
        <v>185</v>
      </c>
      <c r="D135" s="227" t="s">
        <v>592</v>
      </c>
      <c r="E135" s="228" t="s">
        <v>3215</v>
      </c>
      <c r="F135" s="229" t="s">
        <v>3216</v>
      </c>
      <c r="G135" s="230" t="s">
        <v>2126</v>
      </c>
      <c r="H135" s="231">
        <v>2</v>
      </c>
      <c r="I135" s="232"/>
      <c r="J135" s="233">
        <f t="shared" si="0"/>
        <v>0</v>
      </c>
      <c r="K135" s="229" t="s">
        <v>649</v>
      </c>
      <c r="L135" s="234"/>
      <c r="M135" s="235" t="s">
        <v>1</v>
      </c>
      <c r="N135" s="236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1392</v>
      </c>
      <c r="AT135" s="203" t="s">
        <v>592</v>
      </c>
      <c r="AU135" s="203" t="s">
        <v>84</v>
      </c>
      <c r="AY135" s="17" t="s">
        <v>184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1392</v>
      </c>
      <c r="BM135" s="203" t="s">
        <v>3217</v>
      </c>
    </row>
    <row r="136" spans="1:65" s="2" customFormat="1" ht="24">
      <c r="A136" s="34"/>
      <c r="B136" s="35"/>
      <c r="C136" s="227" t="s">
        <v>191</v>
      </c>
      <c r="D136" s="227" t="s">
        <v>592</v>
      </c>
      <c r="E136" s="228" t="s">
        <v>3218</v>
      </c>
      <c r="F136" s="229" t="s">
        <v>3219</v>
      </c>
      <c r="G136" s="230" t="s">
        <v>2126</v>
      </c>
      <c r="H136" s="231">
        <v>1</v>
      </c>
      <c r="I136" s="232"/>
      <c r="J136" s="233">
        <f t="shared" si="0"/>
        <v>0</v>
      </c>
      <c r="K136" s="229" t="s">
        <v>649</v>
      </c>
      <c r="L136" s="234"/>
      <c r="M136" s="235" t="s">
        <v>1</v>
      </c>
      <c r="N136" s="236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1392</v>
      </c>
      <c r="AT136" s="203" t="s">
        <v>592</v>
      </c>
      <c r="AU136" s="203" t="s">
        <v>84</v>
      </c>
      <c r="AY136" s="17" t="s">
        <v>184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1392</v>
      </c>
      <c r="BM136" s="203" t="s">
        <v>3220</v>
      </c>
    </row>
    <row r="137" spans="1:65" s="2" customFormat="1" ht="16.5" customHeight="1">
      <c r="A137" s="34"/>
      <c r="B137" s="35"/>
      <c r="C137" s="192" t="s">
        <v>236</v>
      </c>
      <c r="D137" s="192" t="s">
        <v>187</v>
      </c>
      <c r="E137" s="193" t="s">
        <v>3221</v>
      </c>
      <c r="F137" s="194" t="s">
        <v>3222</v>
      </c>
      <c r="G137" s="195" t="s">
        <v>239</v>
      </c>
      <c r="H137" s="196">
        <v>3</v>
      </c>
      <c r="I137" s="197"/>
      <c r="J137" s="198">
        <f t="shared" si="0"/>
        <v>0</v>
      </c>
      <c r="K137" s="194" t="s">
        <v>190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382</v>
      </c>
      <c r="AT137" s="203" t="s">
        <v>187</v>
      </c>
      <c r="AU137" s="203" t="s">
        <v>84</v>
      </c>
      <c r="AY137" s="17" t="s">
        <v>184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382</v>
      </c>
      <c r="BM137" s="203" t="s">
        <v>3223</v>
      </c>
    </row>
    <row r="138" spans="1:65" s="2" customFormat="1" ht="24">
      <c r="A138" s="34"/>
      <c r="B138" s="35"/>
      <c r="C138" s="227" t="s">
        <v>242</v>
      </c>
      <c r="D138" s="227" t="s">
        <v>592</v>
      </c>
      <c r="E138" s="228" t="s">
        <v>3224</v>
      </c>
      <c r="F138" s="229" t="s">
        <v>3225</v>
      </c>
      <c r="G138" s="230" t="s">
        <v>2126</v>
      </c>
      <c r="H138" s="231">
        <v>2</v>
      </c>
      <c r="I138" s="232"/>
      <c r="J138" s="233">
        <f t="shared" si="0"/>
        <v>0</v>
      </c>
      <c r="K138" s="229" t="s">
        <v>649</v>
      </c>
      <c r="L138" s="234"/>
      <c r="M138" s="235" t="s">
        <v>1</v>
      </c>
      <c r="N138" s="236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3226</v>
      </c>
      <c r="AT138" s="203" t="s">
        <v>592</v>
      </c>
      <c r="AU138" s="203" t="s">
        <v>84</v>
      </c>
      <c r="AY138" s="17" t="s">
        <v>184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888</v>
      </c>
      <c r="BM138" s="203" t="s">
        <v>3227</v>
      </c>
    </row>
    <row r="139" spans="1:65" s="2" customFormat="1" ht="24">
      <c r="A139" s="34"/>
      <c r="B139" s="35"/>
      <c r="C139" s="192" t="s">
        <v>246</v>
      </c>
      <c r="D139" s="192" t="s">
        <v>187</v>
      </c>
      <c r="E139" s="193" t="s">
        <v>3228</v>
      </c>
      <c r="F139" s="194" t="s">
        <v>3229</v>
      </c>
      <c r="G139" s="195" t="s">
        <v>239</v>
      </c>
      <c r="H139" s="196">
        <v>2</v>
      </c>
      <c r="I139" s="197"/>
      <c r="J139" s="198">
        <f t="shared" si="0"/>
        <v>0</v>
      </c>
      <c r="K139" s="194" t="s">
        <v>190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382</v>
      </c>
      <c r="AT139" s="203" t="s">
        <v>187</v>
      </c>
      <c r="AU139" s="203" t="s">
        <v>84</v>
      </c>
      <c r="AY139" s="17" t="s">
        <v>184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382</v>
      </c>
      <c r="BM139" s="203" t="s">
        <v>3230</v>
      </c>
    </row>
    <row r="140" spans="1:65" s="2" customFormat="1" ht="24">
      <c r="A140" s="34"/>
      <c r="B140" s="35"/>
      <c r="C140" s="227" t="s">
        <v>251</v>
      </c>
      <c r="D140" s="227" t="s">
        <v>592</v>
      </c>
      <c r="E140" s="228" t="s">
        <v>3231</v>
      </c>
      <c r="F140" s="229" t="s">
        <v>3232</v>
      </c>
      <c r="G140" s="230" t="s">
        <v>2126</v>
      </c>
      <c r="H140" s="231">
        <v>2</v>
      </c>
      <c r="I140" s="232"/>
      <c r="J140" s="233">
        <f t="shared" si="0"/>
        <v>0</v>
      </c>
      <c r="K140" s="229" t="s">
        <v>649</v>
      </c>
      <c r="L140" s="234"/>
      <c r="M140" s="235" t="s">
        <v>1</v>
      </c>
      <c r="N140" s="236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1392</v>
      </c>
      <c r="AT140" s="203" t="s">
        <v>592</v>
      </c>
      <c r="AU140" s="203" t="s">
        <v>84</v>
      </c>
      <c r="AY140" s="17" t="s">
        <v>184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1392</v>
      </c>
      <c r="BM140" s="203" t="s">
        <v>3233</v>
      </c>
    </row>
    <row r="141" spans="1:65" s="2" customFormat="1" ht="24">
      <c r="A141" s="34"/>
      <c r="B141" s="35"/>
      <c r="C141" s="192" t="s">
        <v>256</v>
      </c>
      <c r="D141" s="192" t="s">
        <v>187</v>
      </c>
      <c r="E141" s="193" t="s">
        <v>3234</v>
      </c>
      <c r="F141" s="194" t="s">
        <v>3235</v>
      </c>
      <c r="G141" s="195" t="s">
        <v>239</v>
      </c>
      <c r="H141" s="196">
        <v>2</v>
      </c>
      <c r="I141" s="197"/>
      <c r="J141" s="198">
        <f t="shared" si="0"/>
        <v>0</v>
      </c>
      <c r="K141" s="194" t="s">
        <v>190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888</v>
      </c>
      <c r="AT141" s="203" t="s">
        <v>187</v>
      </c>
      <c r="AU141" s="203" t="s">
        <v>84</v>
      </c>
      <c r="AY141" s="17" t="s">
        <v>184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888</v>
      </c>
      <c r="BM141" s="203" t="s">
        <v>3236</v>
      </c>
    </row>
    <row r="142" spans="1:65" s="2" customFormat="1" ht="24">
      <c r="A142" s="34"/>
      <c r="B142" s="35"/>
      <c r="C142" s="227" t="s">
        <v>261</v>
      </c>
      <c r="D142" s="227" t="s">
        <v>592</v>
      </c>
      <c r="E142" s="228" t="s">
        <v>3237</v>
      </c>
      <c r="F142" s="229" t="s">
        <v>3238</v>
      </c>
      <c r="G142" s="230" t="s">
        <v>2126</v>
      </c>
      <c r="H142" s="231">
        <v>6</v>
      </c>
      <c r="I142" s="232"/>
      <c r="J142" s="233">
        <f t="shared" si="0"/>
        <v>0</v>
      </c>
      <c r="K142" s="229" t="s">
        <v>649</v>
      </c>
      <c r="L142" s="234"/>
      <c r="M142" s="235" t="s">
        <v>1</v>
      </c>
      <c r="N142" s="236" t="s">
        <v>40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1392</v>
      </c>
      <c r="AT142" s="203" t="s">
        <v>592</v>
      </c>
      <c r="AU142" s="203" t="s">
        <v>84</v>
      </c>
      <c r="AY142" s="17" t="s">
        <v>184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82</v>
      </c>
      <c r="BK142" s="204">
        <f t="shared" si="9"/>
        <v>0</v>
      </c>
      <c r="BL142" s="17" t="s">
        <v>1392</v>
      </c>
      <c r="BM142" s="203" t="s">
        <v>3239</v>
      </c>
    </row>
    <row r="143" spans="1:65" s="2" customFormat="1" ht="16.5" customHeight="1">
      <c r="A143" s="34"/>
      <c r="B143" s="35"/>
      <c r="C143" s="192" t="s">
        <v>270</v>
      </c>
      <c r="D143" s="192" t="s">
        <v>187</v>
      </c>
      <c r="E143" s="193" t="s">
        <v>3240</v>
      </c>
      <c r="F143" s="194" t="s">
        <v>3241</v>
      </c>
      <c r="G143" s="195" t="s">
        <v>239</v>
      </c>
      <c r="H143" s="196">
        <v>6</v>
      </c>
      <c r="I143" s="197"/>
      <c r="J143" s="198">
        <f t="shared" si="0"/>
        <v>0</v>
      </c>
      <c r="K143" s="194" t="s">
        <v>190</v>
      </c>
      <c r="L143" s="39"/>
      <c r="M143" s="199" t="s">
        <v>1</v>
      </c>
      <c r="N143" s="200" t="s">
        <v>40</v>
      </c>
      <c r="O143" s="71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888</v>
      </c>
      <c r="AT143" s="203" t="s">
        <v>187</v>
      </c>
      <c r="AU143" s="203" t="s">
        <v>84</v>
      </c>
      <c r="AY143" s="17" t="s">
        <v>184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7" t="s">
        <v>82</v>
      </c>
      <c r="BK143" s="204">
        <f t="shared" si="9"/>
        <v>0</v>
      </c>
      <c r="BL143" s="17" t="s">
        <v>888</v>
      </c>
      <c r="BM143" s="203" t="s">
        <v>3242</v>
      </c>
    </row>
    <row r="144" spans="1:65" s="2" customFormat="1" ht="24">
      <c r="A144" s="34"/>
      <c r="B144" s="35"/>
      <c r="C144" s="227" t="s">
        <v>287</v>
      </c>
      <c r="D144" s="227" t="s">
        <v>592</v>
      </c>
      <c r="E144" s="228" t="s">
        <v>3243</v>
      </c>
      <c r="F144" s="229" t="s">
        <v>3244</v>
      </c>
      <c r="G144" s="230" t="s">
        <v>2126</v>
      </c>
      <c r="H144" s="231">
        <v>2</v>
      </c>
      <c r="I144" s="232"/>
      <c r="J144" s="233">
        <f t="shared" si="0"/>
        <v>0</v>
      </c>
      <c r="K144" s="229" t="s">
        <v>649</v>
      </c>
      <c r="L144" s="234"/>
      <c r="M144" s="235" t="s">
        <v>1</v>
      </c>
      <c r="N144" s="236" t="s">
        <v>40</v>
      </c>
      <c r="O144" s="71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1392</v>
      </c>
      <c r="AT144" s="203" t="s">
        <v>592</v>
      </c>
      <c r="AU144" s="203" t="s">
        <v>84</v>
      </c>
      <c r="AY144" s="17" t="s">
        <v>184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7" t="s">
        <v>82</v>
      </c>
      <c r="BK144" s="204">
        <f t="shared" si="9"/>
        <v>0</v>
      </c>
      <c r="BL144" s="17" t="s">
        <v>1392</v>
      </c>
      <c r="BM144" s="203" t="s">
        <v>3245</v>
      </c>
    </row>
    <row r="145" spans="1:65" s="2" customFormat="1" ht="21.75" customHeight="1">
      <c r="A145" s="34"/>
      <c r="B145" s="35"/>
      <c r="C145" s="192" t="s">
        <v>324</v>
      </c>
      <c r="D145" s="192" t="s">
        <v>187</v>
      </c>
      <c r="E145" s="193" t="s">
        <v>3246</v>
      </c>
      <c r="F145" s="194" t="s">
        <v>3247</v>
      </c>
      <c r="G145" s="195" t="s">
        <v>239</v>
      </c>
      <c r="H145" s="196">
        <v>2</v>
      </c>
      <c r="I145" s="197"/>
      <c r="J145" s="198">
        <f t="shared" si="0"/>
        <v>0</v>
      </c>
      <c r="K145" s="194" t="s">
        <v>190</v>
      </c>
      <c r="L145" s="39"/>
      <c r="M145" s="199" t="s">
        <v>1</v>
      </c>
      <c r="N145" s="200" t="s">
        <v>40</v>
      </c>
      <c r="O145" s="71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382</v>
      </c>
      <c r="AT145" s="203" t="s">
        <v>187</v>
      </c>
      <c r="AU145" s="203" t="s">
        <v>84</v>
      </c>
      <c r="AY145" s="17" t="s">
        <v>184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7" t="s">
        <v>82</v>
      </c>
      <c r="BK145" s="204">
        <f t="shared" si="9"/>
        <v>0</v>
      </c>
      <c r="BL145" s="17" t="s">
        <v>382</v>
      </c>
      <c r="BM145" s="203" t="s">
        <v>3248</v>
      </c>
    </row>
    <row r="146" spans="1:65" s="2" customFormat="1" ht="36">
      <c r="A146" s="34"/>
      <c r="B146" s="35"/>
      <c r="C146" s="227" t="s">
        <v>343</v>
      </c>
      <c r="D146" s="227" t="s">
        <v>592</v>
      </c>
      <c r="E146" s="228" t="s">
        <v>3249</v>
      </c>
      <c r="F146" s="229" t="s">
        <v>3250</v>
      </c>
      <c r="G146" s="230" t="s">
        <v>2126</v>
      </c>
      <c r="H146" s="231">
        <v>1</v>
      </c>
      <c r="I146" s="232"/>
      <c r="J146" s="233">
        <f t="shared" si="0"/>
        <v>0</v>
      </c>
      <c r="K146" s="229" t="s">
        <v>649</v>
      </c>
      <c r="L146" s="234"/>
      <c r="M146" s="235" t="s">
        <v>1</v>
      </c>
      <c r="N146" s="236" t="s">
        <v>40</v>
      </c>
      <c r="O146" s="71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3226</v>
      </c>
      <c r="AT146" s="203" t="s">
        <v>592</v>
      </c>
      <c r="AU146" s="203" t="s">
        <v>84</v>
      </c>
      <c r="AY146" s="17" t="s">
        <v>184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7" t="s">
        <v>82</v>
      </c>
      <c r="BK146" s="204">
        <f t="shared" si="9"/>
        <v>0</v>
      </c>
      <c r="BL146" s="17" t="s">
        <v>888</v>
      </c>
      <c r="BM146" s="203" t="s">
        <v>3251</v>
      </c>
    </row>
    <row r="147" spans="1:65" s="2" customFormat="1" ht="24">
      <c r="A147" s="34"/>
      <c r="B147" s="35"/>
      <c r="C147" s="192" t="s">
        <v>8</v>
      </c>
      <c r="D147" s="192" t="s">
        <v>187</v>
      </c>
      <c r="E147" s="193" t="s">
        <v>3252</v>
      </c>
      <c r="F147" s="194" t="s">
        <v>3253</v>
      </c>
      <c r="G147" s="195" t="s">
        <v>239</v>
      </c>
      <c r="H147" s="196">
        <v>1</v>
      </c>
      <c r="I147" s="197"/>
      <c r="J147" s="198">
        <f t="shared" si="0"/>
        <v>0</v>
      </c>
      <c r="K147" s="194" t="s">
        <v>190</v>
      </c>
      <c r="L147" s="39"/>
      <c r="M147" s="199" t="s">
        <v>1</v>
      </c>
      <c r="N147" s="200" t="s">
        <v>40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382</v>
      </c>
      <c r="AT147" s="203" t="s">
        <v>187</v>
      </c>
      <c r="AU147" s="203" t="s">
        <v>84</v>
      </c>
      <c r="AY147" s="17" t="s">
        <v>184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82</v>
      </c>
      <c r="BK147" s="204">
        <f t="shared" si="9"/>
        <v>0</v>
      </c>
      <c r="BL147" s="17" t="s">
        <v>382</v>
      </c>
      <c r="BM147" s="203" t="s">
        <v>3254</v>
      </c>
    </row>
    <row r="148" spans="1:65" s="2" customFormat="1" ht="24">
      <c r="A148" s="34"/>
      <c r="B148" s="35"/>
      <c r="C148" s="227" t="s">
        <v>382</v>
      </c>
      <c r="D148" s="227" t="s">
        <v>592</v>
      </c>
      <c r="E148" s="228" t="s">
        <v>3255</v>
      </c>
      <c r="F148" s="229" t="s">
        <v>3256</v>
      </c>
      <c r="G148" s="230" t="s">
        <v>2126</v>
      </c>
      <c r="H148" s="231">
        <v>3</v>
      </c>
      <c r="I148" s="232"/>
      <c r="J148" s="233">
        <f t="shared" si="0"/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1392</v>
      </c>
      <c r="AT148" s="203" t="s">
        <v>592</v>
      </c>
      <c r="AU148" s="203" t="s">
        <v>84</v>
      </c>
      <c r="AY148" s="17" t="s">
        <v>184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82</v>
      </c>
      <c r="BK148" s="204">
        <f t="shared" si="9"/>
        <v>0</v>
      </c>
      <c r="BL148" s="17" t="s">
        <v>1392</v>
      </c>
      <c r="BM148" s="203" t="s">
        <v>3257</v>
      </c>
    </row>
    <row r="149" spans="1:65" s="2" customFormat="1" ht="24">
      <c r="A149" s="34"/>
      <c r="B149" s="35"/>
      <c r="C149" s="227" t="s">
        <v>390</v>
      </c>
      <c r="D149" s="227" t="s">
        <v>592</v>
      </c>
      <c r="E149" s="228" t="s">
        <v>3258</v>
      </c>
      <c r="F149" s="229" t="s">
        <v>3259</v>
      </c>
      <c r="G149" s="230" t="s">
        <v>2126</v>
      </c>
      <c r="H149" s="231">
        <v>17</v>
      </c>
      <c r="I149" s="232"/>
      <c r="J149" s="233">
        <f t="shared" si="0"/>
        <v>0</v>
      </c>
      <c r="K149" s="229" t="s">
        <v>649</v>
      </c>
      <c r="L149" s="234"/>
      <c r="M149" s="235" t="s">
        <v>1</v>
      </c>
      <c r="N149" s="236" t="s">
        <v>40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1392</v>
      </c>
      <c r="AT149" s="203" t="s">
        <v>592</v>
      </c>
      <c r="AU149" s="203" t="s">
        <v>84</v>
      </c>
      <c r="AY149" s="17" t="s">
        <v>184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82</v>
      </c>
      <c r="BK149" s="204">
        <f t="shared" si="9"/>
        <v>0</v>
      </c>
      <c r="BL149" s="17" t="s">
        <v>1392</v>
      </c>
      <c r="BM149" s="203" t="s">
        <v>3260</v>
      </c>
    </row>
    <row r="150" spans="1:65" s="2" customFormat="1" ht="24">
      <c r="A150" s="34"/>
      <c r="B150" s="35"/>
      <c r="C150" s="227" t="s">
        <v>455</v>
      </c>
      <c r="D150" s="227" t="s">
        <v>592</v>
      </c>
      <c r="E150" s="228" t="s">
        <v>3261</v>
      </c>
      <c r="F150" s="229" t="s">
        <v>3262</v>
      </c>
      <c r="G150" s="230" t="s">
        <v>2126</v>
      </c>
      <c r="H150" s="231">
        <v>4</v>
      </c>
      <c r="I150" s="232"/>
      <c r="J150" s="233">
        <f t="shared" si="0"/>
        <v>0</v>
      </c>
      <c r="K150" s="229" t="s">
        <v>649</v>
      </c>
      <c r="L150" s="234"/>
      <c r="M150" s="235" t="s">
        <v>1</v>
      </c>
      <c r="N150" s="236" t="s">
        <v>40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1392</v>
      </c>
      <c r="AT150" s="203" t="s">
        <v>592</v>
      </c>
      <c r="AU150" s="203" t="s">
        <v>84</v>
      </c>
      <c r="AY150" s="17" t="s">
        <v>184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82</v>
      </c>
      <c r="BK150" s="204">
        <f t="shared" si="9"/>
        <v>0</v>
      </c>
      <c r="BL150" s="17" t="s">
        <v>1392</v>
      </c>
      <c r="BM150" s="203" t="s">
        <v>3263</v>
      </c>
    </row>
    <row r="151" spans="1:65" s="2" customFormat="1" ht="16.5" customHeight="1">
      <c r="A151" s="34"/>
      <c r="B151" s="35"/>
      <c r="C151" s="192" t="s">
        <v>502</v>
      </c>
      <c r="D151" s="192" t="s">
        <v>187</v>
      </c>
      <c r="E151" s="193" t="s">
        <v>3264</v>
      </c>
      <c r="F151" s="194" t="s">
        <v>3265</v>
      </c>
      <c r="G151" s="195" t="s">
        <v>239</v>
      </c>
      <c r="H151" s="196">
        <v>24</v>
      </c>
      <c r="I151" s="197"/>
      <c r="J151" s="198">
        <f t="shared" si="0"/>
        <v>0</v>
      </c>
      <c r="K151" s="194" t="s">
        <v>190</v>
      </c>
      <c r="L151" s="39"/>
      <c r="M151" s="199" t="s">
        <v>1</v>
      </c>
      <c r="N151" s="200" t="s">
        <v>40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382</v>
      </c>
      <c r="AT151" s="203" t="s">
        <v>187</v>
      </c>
      <c r="AU151" s="203" t="s">
        <v>84</v>
      </c>
      <c r="AY151" s="17" t="s">
        <v>184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82</v>
      </c>
      <c r="BK151" s="204">
        <f t="shared" si="9"/>
        <v>0</v>
      </c>
      <c r="BL151" s="17" t="s">
        <v>382</v>
      </c>
      <c r="BM151" s="203" t="s">
        <v>3266</v>
      </c>
    </row>
    <row r="152" spans="1:65" s="2" customFormat="1" ht="24">
      <c r="A152" s="34"/>
      <c r="B152" s="35"/>
      <c r="C152" s="227" t="s">
        <v>507</v>
      </c>
      <c r="D152" s="227" t="s">
        <v>592</v>
      </c>
      <c r="E152" s="228" t="s">
        <v>3267</v>
      </c>
      <c r="F152" s="229" t="s">
        <v>3268</v>
      </c>
      <c r="G152" s="230" t="s">
        <v>2126</v>
      </c>
      <c r="H152" s="231">
        <v>1</v>
      </c>
      <c r="I152" s="232"/>
      <c r="J152" s="233">
        <f t="shared" si="0"/>
        <v>0</v>
      </c>
      <c r="K152" s="229" t="s">
        <v>649</v>
      </c>
      <c r="L152" s="234"/>
      <c r="M152" s="235" t="s">
        <v>1</v>
      </c>
      <c r="N152" s="236" t="s">
        <v>40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1392</v>
      </c>
      <c r="AT152" s="203" t="s">
        <v>592</v>
      </c>
      <c r="AU152" s="203" t="s">
        <v>84</v>
      </c>
      <c r="AY152" s="17" t="s">
        <v>184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82</v>
      </c>
      <c r="BK152" s="204">
        <f t="shared" si="9"/>
        <v>0</v>
      </c>
      <c r="BL152" s="17" t="s">
        <v>1392</v>
      </c>
      <c r="BM152" s="203" t="s">
        <v>3269</v>
      </c>
    </row>
    <row r="153" spans="1:65" s="2" customFormat="1" ht="24">
      <c r="A153" s="34"/>
      <c r="B153" s="35"/>
      <c r="C153" s="227" t="s">
        <v>7</v>
      </c>
      <c r="D153" s="227" t="s">
        <v>592</v>
      </c>
      <c r="E153" s="228" t="s">
        <v>3270</v>
      </c>
      <c r="F153" s="229" t="s">
        <v>3271</v>
      </c>
      <c r="G153" s="230" t="s">
        <v>2126</v>
      </c>
      <c r="H153" s="231">
        <v>2</v>
      </c>
      <c r="I153" s="232"/>
      <c r="J153" s="233">
        <f t="shared" si="0"/>
        <v>0</v>
      </c>
      <c r="K153" s="229" t="s">
        <v>649</v>
      </c>
      <c r="L153" s="234"/>
      <c r="M153" s="235" t="s">
        <v>1</v>
      </c>
      <c r="N153" s="236" t="s">
        <v>40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1392</v>
      </c>
      <c r="AT153" s="203" t="s">
        <v>592</v>
      </c>
      <c r="AU153" s="203" t="s">
        <v>84</v>
      </c>
      <c r="AY153" s="17" t="s">
        <v>184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82</v>
      </c>
      <c r="BK153" s="204">
        <f t="shared" si="9"/>
        <v>0</v>
      </c>
      <c r="BL153" s="17" t="s">
        <v>1392</v>
      </c>
      <c r="BM153" s="203" t="s">
        <v>3272</v>
      </c>
    </row>
    <row r="154" spans="1:65" s="2" customFormat="1" ht="16.5" customHeight="1">
      <c r="A154" s="34"/>
      <c r="B154" s="35"/>
      <c r="C154" s="192" t="s">
        <v>519</v>
      </c>
      <c r="D154" s="192" t="s">
        <v>187</v>
      </c>
      <c r="E154" s="193" t="s">
        <v>3273</v>
      </c>
      <c r="F154" s="194" t="s">
        <v>3274</v>
      </c>
      <c r="G154" s="195" t="s">
        <v>239</v>
      </c>
      <c r="H154" s="196">
        <v>3</v>
      </c>
      <c r="I154" s="197"/>
      <c r="J154" s="198">
        <f t="shared" si="0"/>
        <v>0</v>
      </c>
      <c r="K154" s="194" t="s">
        <v>190</v>
      </c>
      <c r="L154" s="39"/>
      <c r="M154" s="199" t="s">
        <v>1</v>
      </c>
      <c r="N154" s="200" t="s">
        <v>40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382</v>
      </c>
      <c r="AT154" s="203" t="s">
        <v>187</v>
      </c>
      <c r="AU154" s="203" t="s">
        <v>84</v>
      </c>
      <c r="AY154" s="17" t="s">
        <v>184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82</v>
      </c>
      <c r="BK154" s="204">
        <f t="shared" si="9"/>
        <v>0</v>
      </c>
      <c r="BL154" s="17" t="s">
        <v>382</v>
      </c>
      <c r="BM154" s="203" t="s">
        <v>3275</v>
      </c>
    </row>
    <row r="155" spans="1:65" s="2" customFormat="1" ht="24">
      <c r="A155" s="34"/>
      <c r="B155" s="35"/>
      <c r="C155" s="227" t="s">
        <v>250</v>
      </c>
      <c r="D155" s="227" t="s">
        <v>592</v>
      </c>
      <c r="E155" s="228" t="s">
        <v>3276</v>
      </c>
      <c r="F155" s="229" t="s">
        <v>3277</v>
      </c>
      <c r="G155" s="230" t="s">
        <v>2126</v>
      </c>
      <c r="H155" s="231">
        <v>1</v>
      </c>
      <c r="I155" s="232"/>
      <c r="J155" s="233">
        <f t="shared" si="0"/>
        <v>0</v>
      </c>
      <c r="K155" s="229" t="s">
        <v>649</v>
      </c>
      <c r="L155" s="234"/>
      <c r="M155" s="235" t="s">
        <v>1</v>
      </c>
      <c r="N155" s="236" t="s">
        <v>40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1392</v>
      </c>
      <c r="AT155" s="203" t="s">
        <v>592</v>
      </c>
      <c r="AU155" s="203" t="s">
        <v>84</v>
      </c>
      <c r="AY155" s="17" t="s">
        <v>184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82</v>
      </c>
      <c r="BK155" s="204">
        <f t="shared" si="9"/>
        <v>0</v>
      </c>
      <c r="BL155" s="17" t="s">
        <v>1392</v>
      </c>
      <c r="BM155" s="203" t="s">
        <v>3278</v>
      </c>
    </row>
    <row r="156" spans="1:65" s="2" customFormat="1" ht="16.5" customHeight="1">
      <c r="A156" s="34"/>
      <c r="B156" s="35"/>
      <c r="C156" s="192" t="s">
        <v>539</v>
      </c>
      <c r="D156" s="192" t="s">
        <v>187</v>
      </c>
      <c r="E156" s="193" t="s">
        <v>3221</v>
      </c>
      <c r="F156" s="194" t="s">
        <v>3222</v>
      </c>
      <c r="G156" s="195" t="s">
        <v>239</v>
      </c>
      <c r="H156" s="196">
        <v>1</v>
      </c>
      <c r="I156" s="197"/>
      <c r="J156" s="198">
        <f t="shared" si="0"/>
        <v>0</v>
      </c>
      <c r="K156" s="194" t="s">
        <v>190</v>
      </c>
      <c r="L156" s="39"/>
      <c r="M156" s="199" t="s">
        <v>1</v>
      </c>
      <c r="N156" s="200" t="s">
        <v>40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382</v>
      </c>
      <c r="AT156" s="203" t="s">
        <v>187</v>
      </c>
      <c r="AU156" s="203" t="s">
        <v>84</v>
      </c>
      <c r="AY156" s="17" t="s">
        <v>184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82</v>
      </c>
      <c r="BK156" s="204">
        <f t="shared" si="9"/>
        <v>0</v>
      </c>
      <c r="BL156" s="17" t="s">
        <v>382</v>
      </c>
      <c r="BM156" s="203" t="s">
        <v>3279</v>
      </c>
    </row>
    <row r="157" spans="1:65" s="2" customFormat="1" ht="24">
      <c r="A157" s="34"/>
      <c r="B157" s="35"/>
      <c r="C157" s="227" t="s">
        <v>565</v>
      </c>
      <c r="D157" s="227" t="s">
        <v>592</v>
      </c>
      <c r="E157" s="228" t="s">
        <v>3280</v>
      </c>
      <c r="F157" s="229" t="s">
        <v>3281</v>
      </c>
      <c r="G157" s="230" t="s">
        <v>2126</v>
      </c>
      <c r="H157" s="231">
        <v>11</v>
      </c>
      <c r="I157" s="232"/>
      <c r="J157" s="233">
        <f t="shared" si="0"/>
        <v>0</v>
      </c>
      <c r="K157" s="229" t="s">
        <v>649</v>
      </c>
      <c r="L157" s="234"/>
      <c r="M157" s="235" t="s">
        <v>1</v>
      </c>
      <c r="N157" s="236" t="s">
        <v>40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1392</v>
      </c>
      <c r="AT157" s="203" t="s">
        <v>592</v>
      </c>
      <c r="AU157" s="203" t="s">
        <v>84</v>
      </c>
      <c r="AY157" s="17" t="s">
        <v>184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82</v>
      </c>
      <c r="BK157" s="204">
        <f t="shared" si="9"/>
        <v>0</v>
      </c>
      <c r="BL157" s="17" t="s">
        <v>1392</v>
      </c>
      <c r="BM157" s="203" t="s">
        <v>3282</v>
      </c>
    </row>
    <row r="158" spans="1:65" s="2" customFormat="1" ht="24">
      <c r="A158" s="34"/>
      <c r="B158" s="35"/>
      <c r="C158" s="192" t="s">
        <v>591</v>
      </c>
      <c r="D158" s="192" t="s">
        <v>187</v>
      </c>
      <c r="E158" s="193" t="s">
        <v>3283</v>
      </c>
      <c r="F158" s="194" t="s">
        <v>3284</v>
      </c>
      <c r="G158" s="195" t="s">
        <v>239</v>
      </c>
      <c r="H158" s="196">
        <v>11</v>
      </c>
      <c r="I158" s="197"/>
      <c r="J158" s="198">
        <f t="shared" si="0"/>
        <v>0</v>
      </c>
      <c r="K158" s="194" t="s">
        <v>190</v>
      </c>
      <c r="L158" s="39"/>
      <c r="M158" s="199" t="s">
        <v>1</v>
      </c>
      <c r="N158" s="200" t="s">
        <v>40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382</v>
      </c>
      <c r="AT158" s="203" t="s">
        <v>187</v>
      </c>
      <c r="AU158" s="203" t="s">
        <v>84</v>
      </c>
      <c r="AY158" s="17" t="s">
        <v>184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82</v>
      </c>
      <c r="BK158" s="204">
        <f t="shared" si="9"/>
        <v>0</v>
      </c>
      <c r="BL158" s="17" t="s">
        <v>382</v>
      </c>
      <c r="BM158" s="203" t="s">
        <v>3285</v>
      </c>
    </row>
    <row r="159" spans="1:65" s="2" customFormat="1" ht="36">
      <c r="A159" s="34"/>
      <c r="B159" s="35"/>
      <c r="C159" s="227" t="s">
        <v>597</v>
      </c>
      <c r="D159" s="227" t="s">
        <v>592</v>
      </c>
      <c r="E159" s="228" t="s">
        <v>3286</v>
      </c>
      <c r="F159" s="229" t="s">
        <v>3287</v>
      </c>
      <c r="G159" s="230" t="s">
        <v>2126</v>
      </c>
      <c r="H159" s="231">
        <v>4</v>
      </c>
      <c r="I159" s="232"/>
      <c r="J159" s="233">
        <f t="shared" si="0"/>
        <v>0</v>
      </c>
      <c r="K159" s="229" t="s">
        <v>649</v>
      </c>
      <c r="L159" s="234"/>
      <c r="M159" s="235" t="s">
        <v>1</v>
      </c>
      <c r="N159" s="236" t="s">
        <v>40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1392</v>
      </c>
      <c r="AT159" s="203" t="s">
        <v>592</v>
      </c>
      <c r="AU159" s="203" t="s">
        <v>84</v>
      </c>
      <c r="AY159" s="17" t="s">
        <v>184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82</v>
      </c>
      <c r="BK159" s="204">
        <f t="shared" si="9"/>
        <v>0</v>
      </c>
      <c r="BL159" s="17" t="s">
        <v>1392</v>
      </c>
      <c r="BM159" s="203" t="s">
        <v>3288</v>
      </c>
    </row>
    <row r="160" spans="1:65" s="2" customFormat="1" ht="36">
      <c r="A160" s="34"/>
      <c r="B160" s="35"/>
      <c r="C160" s="227" t="s">
        <v>626</v>
      </c>
      <c r="D160" s="227" t="s">
        <v>592</v>
      </c>
      <c r="E160" s="228" t="s">
        <v>3289</v>
      </c>
      <c r="F160" s="229" t="s">
        <v>3290</v>
      </c>
      <c r="G160" s="230" t="s">
        <v>2126</v>
      </c>
      <c r="H160" s="231">
        <v>36</v>
      </c>
      <c r="I160" s="232"/>
      <c r="J160" s="233">
        <f t="shared" si="0"/>
        <v>0</v>
      </c>
      <c r="K160" s="229" t="s">
        <v>649</v>
      </c>
      <c r="L160" s="234"/>
      <c r="M160" s="235" t="s">
        <v>1</v>
      </c>
      <c r="N160" s="236" t="s">
        <v>40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1392</v>
      </c>
      <c r="AT160" s="203" t="s">
        <v>592</v>
      </c>
      <c r="AU160" s="203" t="s">
        <v>84</v>
      </c>
      <c r="AY160" s="17" t="s">
        <v>184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82</v>
      </c>
      <c r="BK160" s="204">
        <f t="shared" si="9"/>
        <v>0</v>
      </c>
      <c r="BL160" s="17" t="s">
        <v>1392</v>
      </c>
      <c r="BM160" s="203" t="s">
        <v>3291</v>
      </c>
    </row>
    <row r="161" spans="1:65" s="2" customFormat="1" ht="24">
      <c r="A161" s="34"/>
      <c r="B161" s="35"/>
      <c r="C161" s="192" t="s">
        <v>631</v>
      </c>
      <c r="D161" s="192" t="s">
        <v>187</v>
      </c>
      <c r="E161" s="193" t="s">
        <v>3292</v>
      </c>
      <c r="F161" s="194" t="s">
        <v>3293</v>
      </c>
      <c r="G161" s="195" t="s">
        <v>239</v>
      </c>
      <c r="H161" s="196">
        <v>40</v>
      </c>
      <c r="I161" s="197"/>
      <c r="J161" s="198">
        <f t="shared" si="0"/>
        <v>0</v>
      </c>
      <c r="K161" s="194" t="s">
        <v>190</v>
      </c>
      <c r="L161" s="39"/>
      <c r="M161" s="199" t="s">
        <v>1</v>
      </c>
      <c r="N161" s="200" t="s">
        <v>40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382</v>
      </c>
      <c r="AT161" s="203" t="s">
        <v>187</v>
      </c>
      <c r="AU161" s="203" t="s">
        <v>84</v>
      </c>
      <c r="AY161" s="17" t="s">
        <v>184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82</v>
      </c>
      <c r="BK161" s="204">
        <f t="shared" si="9"/>
        <v>0</v>
      </c>
      <c r="BL161" s="17" t="s">
        <v>382</v>
      </c>
      <c r="BM161" s="203" t="s">
        <v>3294</v>
      </c>
    </row>
    <row r="162" spans="1:65" s="2" customFormat="1" ht="24">
      <c r="A162" s="34"/>
      <c r="B162" s="35"/>
      <c r="C162" s="227" t="s">
        <v>640</v>
      </c>
      <c r="D162" s="227" t="s">
        <v>592</v>
      </c>
      <c r="E162" s="228" t="s">
        <v>3295</v>
      </c>
      <c r="F162" s="229" t="s">
        <v>3296</v>
      </c>
      <c r="G162" s="230" t="s">
        <v>2126</v>
      </c>
      <c r="H162" s="231">
        <v>1</v>
      </c>
      <c r="I162" s="232"/>
      <c r="J162" s="233">
        <f t="shared" si="0"/>
        <v>0</v>
      </c>
      <c r="K162" s="229" t="s">
        <v>649</v>
      </c>
      <c r="L162" s="234"/>
      <c r="M162" s="235" t="s">
        <v>1</v>
      </c>
      <c r="N162" s="236" t="s">
        <v>40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1392</v>
      </c>
      <c r="AT162" s="203" t="s">
        <v>592</v>
      </c>
      <c r="AU162" s="203" t="s">
        <v>84</v>
      </c>
      <c r="AY162" s="17" t="s">
        <v>184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82</v>
      </c>
      <c r="BK162" s="204">
        <f t="shared" si="9"/>
        <v>0</v>
      </c>
      <c r="BL162" s="17" t="s">
        <v>1392</v>
      </c>
      <c r="BM162" s="203" t="s">
        <v>3297</v>
      </c>
    </row>
    <row r="163" spans="1:65" s="2" customFormat="1" ht="24">
      <c r="A163" s="34"/>
      <c r="B163" s="35"/>
      <c r="C163" s="192" t="s">
        <v>646</v>
      </c>
      <c r="D163" s="192" t="s">
        <v>187</v>
      </c>
      <c r="E163" s="193" t="s">
        <v>3298</v>
      </c>
      <c r="F163" s="194" t="s">
        <v>3299</v>
      </c>
      <c r="G163" s="195" t="s">
        <v>239</v>
      </c>
      <c r="H163" s="196">
        <v>1</v>
      </c>
      <c r="I163" s="197"/>
      <c r="J163" s="198">
        <f t="shared" si="0"/>
        <v>0</v>
      </c>
      <c r="K163" s="194" t="s">
        <v>190</v>
      </c>
      <c r="L163" s="39"/>
      <c r="M163" s="199" t="s">
        <v>1</v>
      </c>
      <c r="N163" s="200" t="s">
        <v>40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382</v>
      </c>
      <c r="AT163" s="203" t="s">
        <v>187</v>
      </c>
      <c r="AU163" s="203" t="s">
        <v>84</v>
      </c>
      <c r="AY163" s="17" t="s">
        <v>184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82</v>
      </c>
      <c r="BK163" s="204">
        <f t="shared" si="9"/>
        <v>0</v>
      </c>
      <c r="BL163" s="17" t="s">
        <v>382</v>
      </c>
      <c r="BM163" s="203" t="s">
        <v>3300</v>
      </c>
    </row>
    <row r="164" spans="1:65" s="2" customFormat="1" ht="33" customHeight="1">
      <c r="A164" s="34"/>
      <c r="B164" s="35"/>
      <c r="C164" s="227" t="s">
        <v>715</v>
      </c>
      <c r="D164" s="227" t="s">
        <v>592</v>
      </c>
      <c r="E164" s="228" t="s">
        <v>3301</v>
      </c>
      <c r="F164" s="229" t="s">
        <v>3302</v>
      </c>
      <c r="G164" s="230" t="s">
        <v>239</v>
      </c>
      <c r="H164" s="231">
        <v>1</v>
      </c>
      <c r="I164" s="232"/>
      <c r="J164" s="233">
        <f t="shared" si="0"/>
        <v>0</v>
      </c>
      <c r="K164" s="229" t="s">
        <v>649</v>
      </c>
      <c r="L164" s="234"/>
      <c r="M164" s="235" t="s">
        <v>1</v>
      </c>
      <c r="N164" s="236" t="s">
        <v>40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3226</v>
      </c>
      <c r="AT164" s="203" t="s">
        <v>592</v>
      </c>
      <c r="AU164" s="203" t="s">
        <v>84</v>
      </c>
      <c r="AY164" s="17" t="s">
        <v>184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82</v>
      </c>
      <c r="BK164" s="204">
        <f t="shared" si="9"/>
        <v>0</v>
      </c>
      <c r="BL164" s="17" t="s">
        <v>888</v>
      </c>
      <c r="BM164" s="203" t="s">
        <v>3303</v>
      </c>
    </row>
    <row r="165" spans="1:65" s="2" customFormat="1" ht="24">
      <c r="A165" s="34"/>
      <c r="B165" s="35"/>
      <c r="C165" s="192" t="s">
        <v>721</v>
      </c>
      <c r="D165" s="192" t="s">
        <v>187</v>
      </c>
      <c r="E165" s="193" t="s">
        <v>3304</v>
      </c>
      <c r="F165" s="194" t="s">
        <v>3305</v>
      </c>
      <c r="G165" s="195" t="s">
        <v>239</v>
      </c>
      <c r="H165" s="196">
        <v>1</v>
      </c>
      <c r="I165" s="197"/>
      <c r="J165" s="198">
        <f t="shared" si="0"/>
        <v>0</v>
      </c>
      <c r="K165" s="194" t="s">
        <v>190</v>
      </c>
      <c r="L165" s="39"/>
      <c r="M165" s="199" t="s">
        <v>1</v>
      </c>
      <c r="N165" s="200" t="s">
        <v>40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382</v>
      </c>
      <c r="AT165" s="203" t="s">
        <v>187</v>
      </c>
      <c r="AU165" s="203" t="s">
        <v>84</v>
      </c>
      <c r="AY165" s="17" t="s">
        <v>184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82</v>
      </c>
      <c r="BK165" s="204">
        <f t="shared" si="9"/>
        <v>0</v>
      </c>
      <c r="BL165" s="17" t="s">
        <v>382</v>
      </c>
      <c r="BM165" s="203" t="s">
        <v>3306</v>
      </c>
    </row>
    <row r="166" spans="1:65" s="2" customFormat="1" ht="16.5" customHeight="1">
      <c r="A166" s="34"/>
      <c r="B166" s="35"/>
      <c r="C166" s="227" t="s">
        <v>731</v>
      </c>
      <c r="D166" s="227" t="s">
        <v>592</v>
      </c>
      <c r="E166" s="228" t="s">
        <v>3307</v>
      </c>
      <c r="F166" s="229" t="s">
        <v>3308</v>
      </c>
      <c r="G166" s="230" t="s">
        <v>2126</v>
      </c>
      <c r="H166" s="231">
        <v>2</v>
      </c>
      <c r="I166" s="232"/>
      <c r="J166" s="233">
        <f t="shared" si="0"/>
        <v>0</v>
      </c>
      <c r="K166" s="229" t="s">
        <v>649</v>
      </c>
      <c r="L166" s="234"/>
      <c r="M166" s="235" t="s">
        <v>1</v>
      </c>
      <c r="N166" s="236" t="s">
        <v>40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1392</v>
      </c>
      <c r="AT166" s="203" t="s">
        <v>592</v>
      </c>
      <c r="AU166" s="203" t="s">
        <v>84</v>
      </c>
      <c r="AY166" s="17" t="s">
        <v>184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82</v>
      </c>
      <c r="BK166" s="204">
        <f t="shared" si="9"/>
        <v>0</v>
      </c>
      <c r="BL166" s="17" t="s">
        <v>1392</v>
      </c>
      <c r="BM166" s="203" t="s">
        <v>3309</v>
      </c>
    </row>
    <row r="167" spans="1:65" s="2" customFormat="1" ht="24">
      <c r="A167" s="34"/>
      <c r="B167" s="35"/>
      <c r="C167" s="192" t="s">
        <v>747</v>
      </c>
      <c r="D167" s="192" t="s">
        <v>187</v>
      </c>
      <c r="E167" s="193" t="s">
        <v>3310</v>
      </c>
      <c r="F167" s="194" t="s">
        <v>3311</v>
      </c>
      <c r="G167" s="195" t="s">
        <v>239</v>
      </c>
      <c r="H167" s="196">
        <v>2</v>
      </c>
      <c r="I167" s="197"/>
      <c r="J167" s="198">
        <f t="shared" si="0"/>
        <v>0</v>
      </c>
      <c r="K167" s="194" t="s">
        <v>190</v>
      </c>
      <c r="L167" s="39"/>
      <c r="M167" s="199" t="s">
        <v>1</v>
      </c>
      <c r="N167" s="200" t="s">
        <v>40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382</v>
      </c>
      <c r="AT167" s="203" t="s">
        <v>187</v>
      </c>
      <c r="AU167" s="203" t="s">
        <v>84</v>
      </c>
      <c r="AY167" s="17" t="s">
        <v>184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82</v>
      </c>
      <c r="BK167" s="204">
        <f t="shared" si="9"/>
        <v>0</v>
      </c>
      <c r="BL167" s="17" t="s">
        <v>382</v>
      </c>
      <c r="BM167" s="203" t="s">
        <v>3312</v>
      </c>
    </row>
    <row r="168" spans="1:65" s="2" customFormat="1" ht="21.75" customHeight="1">
      <c r="A168" s="34"/>
      <c r="B168" s="35"/>
      <c r="C168" s="227" t="s">
        <v>757</v>
      </c>
      <c r="D168" s="227" t="s">
        <v>592</v>
      </c>
      <c r="E168" s="228" t="s">
        <v>3313</v>
      </c>
      <c r="F168" s="229" t="s">
        <v>3314</v>
      </c>
      <c r="G168" s="230" t="s">
        <v>239</v>
      </c>
      <c r="H168" s="231">
        <v>1</v>
      </c>
      <c r="I168" s="232"/>
      <c r="J168" s="233">
        <f t="shared" si="0"/>
        <v>0</v>
      </c>
      <c r="K168" s="229" t="s">
        <v>649</v>
      </c>
      <c r="L168" s="234"/>
      <c r="M168" s="235" t="s">
        <v>1</v>
      </c>
      <c r="N168" s="236" t="s">
        <v>40</v>
      </c>
      <c r="O168" s="71"/>
      <c r="P168" s="201">
        <f t="shared" si="1"/>
        <v>0</v>
      </c>
      <c r="Q168" s="201">
        <v>2.1000000000000001E-4</v>
      </c>
      <c r="R168" s="201">
        <f t="shared" si="2"/>
        <v>2.1000000000000001E-4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3226</v>
      </c>
      <c r="AT168" s="203" t="s">
        <v>592</v>
      </c>
      <c r="AU168" s="203" t="s">
        <v>84</v>
      </c>
      <c r="AY168" s="17" t="s">
        <v>184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82</v>
      </c>
      <c r="BK168" s="204">
        <f t="shared" si="9"/>
        <v>0</v>
      </c>
      <c r="BL168" s="17" t="s">
        <v>888</v>
      </c>
      <c r="BM168" s="203" t="s">
        <v>3315</v>
      </c>
    </row>
    <row r="169" spans="1:65" s="2" customFormat="1" ht="24">
      <c r="A169" s="34"/>
      <c r="B169" s="35"/>
      <c r="C169" s="192" t="s">
        <v>763</v>
      </c>
      <c r="D169" s="192" t="s">
        <v>187</v>
      </c>
      <c r="E169" s="193" t="s">
        <v>3316</v>
      </c>
      <c r="F169" s="194" t="s">
        <v>3317</v>
      </c>
      <c r="G169" s="195" t="s">
        <v>239</v>
      </c>
      <c r="H169" s="196">
        <v>1</v>
      </c>
      <c r="I169" s="197"/>
      <c r="J169" s="198">
        <f t="shared" si="0"/>
        <v>0</v>
      </c>
      <c r="K169" s="194" t="s">
        <v>190</v>
      </c>
      <c r="L169" s="39"/>
      <c r="M169" s="199" t="s">
        <v>1</v>
      </c>
      <c r="N169" s="200" t="s">
        <v>40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888</v>
      </c>
      <c r="AT169" s="203" t="s">
        <v>187</v>
      </c>
      <c r="AU169" s="203" t="s">
        <v>84</v>
      </c>
      <c r="AY169" s="17" t="s">
        <v>184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82</v>
      </c>
      <c r="BK169" s="204">
        <f t="shared" si="9"/>
        <v>0</v>
      </c>
      <c r="BL169" s="17" t="s">
        <v>888</v>
      </c>
      <c r="BM169" s="203" t="s">
        <v>3318</v>
      </c>
    </row>
    <row r="170" spans="1:65" s="2" customFormat="1" ht="24">
      <c r="A170" s="34"/>
      <c r="B170" s="35"/>
      <c r="C170" s="227" t="s">
        <v>769</v>
      </c>
      <c r="D170" s="227" t="s">
        <v>592</v>
      </c>
      <c r="E170" s="228" t="s">
        <v>3319</v>
      </c>
      <c r="F170" s="229" t="s">
        <v>3320</v>
      </c>
      <c r="G170" s="230" t="s">
        <v>239</v>
      </c>
      <c r="H170" s="231">
        <v>109</v>
      </c>
      <c r="I170" s="232"/>
      <c r="J170" s="233">
        <f t="shared" si="0"/>
        <v>0</v>
      </c>
      <c r="K170" s="229" t="s">
        <v>190</v>
      </c>
      <c r="L170" s="234"/>
      <c r="M170" s="235" t="s">
        <v>1</v>
      </c>
      <c r="N170" s="236" t="s">
        <v>40</v>
      </c>
      <c r="O170" s="71"/>
      <c r="P170" s="201">
        <f t="shared" si="1"/>
        <v>0</v>
      </c>
      <c r="Q170" s="201">
        <v>1.0000000000000001E-5</v>
      </c>
      <c r="R170" s="201">
        <f t="shared" si="2"/>
        <v>1.09E-3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251</v>
      </c>
      <c r="AT170" s="203" t="s">
        <v>592</v>
      </c>
      <c r="AU170" s="203" t="s">
        <v>84</v>
      </c>
      <c r="AY170" s="17" t="s">
        <v>184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82</v>
      </c>
      <c r="BK170" s="204">
        <f t="shared" si="9"/>
        <v>0</v>
      </c>
      <c r="BL170" s="17" t="s">
        <v>191</v>
      </c>
      <c r="BM170" s="203" t="s">
        <v>3321</v>
      </c>
    </row>
    <row r="171" spans="1:65" s="2" customFormat="1" ht="24">
      <c r="A171" s="34"/>
      <c r="B171" s="35"/>
      <c r="C171" s="227" t="s">
        <v>774</v>
      </c>
      <c r="D171" s="227" t="s">
        <v>592</v>
      </c>
      <c r="E171" s="228" t="s">
        <v>3322</v>
      </c>
      <c r="F171" s="229" t="s">
        <v>3323</v>
      </c>
      <c r="G171" s="230" t="s">
        <v>239</v>
      </c>
      <c r="H171" s="231">
        <v>4</v>
      </c>
      <c r="I171" s="232"/>
      <c r="J171" s="233">
        <f t="shared" si="0"/>
        <v>0</v>
      </c>
      <c r="K171" s="229" t="s">
        <v>190</v>
      </c>
      <c r="L171" s="234"/>
      <c r="M171" s="235" t="s">
        <v>1</v>
      </c>
      <c r="N171" s="236" t="s">
        <v>40</v>
      </c>
      <c r="O171" s="71"/>
      <c r="P171" s="201">
        <f t="shared" si="1"/>
        <v>0</v>
      </c>
      <c r="Q171" s="201">
        <v>1.0000000000000001E-5</v>
      </c>
      <c r="R171" s="201">
        <f t="shared" si="2"/>
        <v>4.0000000000000003E-5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251</v>
      </c>
      <c r="AT171" s="203" t="s">
        <v>592</v>
      </c>
      <c r="AU171" s="203" t="s">
        <v>84</v>
      </c>
      <c r="AY171" s="17" t="s">
        <v>184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82</v>
      </c>
      <c r="BK171" s="204">
        <f t="shared" si="9"/>
        <v>0</v>
      </c>
      <c r="BL171" s="17" t="s">
        <v>191</v>
      </c>
      <c r="BM171" s="203" t="s">
        <v>3324</v>
      </c>
    </row>
    <row r="172" spans="1:65" s="2" customFormat="1" ht="24">
      <c r="A172" s="34"/>
      <c r="B172" s="35"/>
      <c r="C172" s="192" t="s">
        <v>779</v>
      </c>
      <c r="D172" s="192" t="s">
        <v>187</v>
      </c>
      <c r="E172" s="193" t="s">
        <v>3325</v>
      </c>
      <c r="F172" s="194" t="s">
        <v>3326</v>
      </c>
      <c r="G172" s="195" t="s">
        <v>239</v>
      </c>
      <c r="H172" s="196">
        <v>113</v>
      </c>
      <c r="I172" s="197"/>
      <c r="J172" s="198">
        <f t="shared" si="0"/>
        <v>0</v>
      </c>
      <c r="K172" s="194" t="s">
        <v>190</v>
      </c>
      <c r="L172" s="39"/>
      <c r="M172" s="199" t="s">
        <v>1</v>
      </c>
      <c r="N172" s="200" t="s">
        <v>40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382</v>
      </c>
      <c r="AT172" s="203" t="s">
        <v>187</v>
      </c>
      <c r="AU172" s="203" t="s">
        <v>84</v>
      </c>
      <c r="AY172" s="17" t="s">
        <v>184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82</v>
      </c>
      <c r="BK172" s="204">
        <f t="shared" si="9"/>
        <v>0</v>
      </c>
      <c r="BL172" s="17" t="s">
        <v>382</v>
      </c>
      <c r="BM172" s="203" t="s">
        <v>3327</v>
      </c>
    </row>
    <row r="173" spans="1:65" s="2" customFormat="1" ht="24">
      <c r="A173" s="34"/>
      <c r="B173" s="35"/>
      <c r="C173" s="227" t="s">
        <v>784</v>
      </c>
      <c r="D173" s="227" t="s">
        <v>592</v>
      </c>
      <c r="E173" s="228" t="s">
        <v>3328</v>
      </c>
      <c r="F173" s="229" t="s">
        <v>3329</v>
      </c>
      <c r="G173" s="230" t="s">
        <v>239</v>
      </c>
      <c r="H173" s="231">
        <v>3</v>
      </c>
      <c r="I173" s="232"/>
      <c r="J173" s="233">
        <f t="shared" si="0"/>
        <v>0</v>
      </c>
      <c r="K173" s="229" t="s">
        <v>190</v>
      </c>
      <c r="L173" s="234"/>
      <c r="M173" s="235" t="s">
        <v>1</v>
      </c>
      <c r="N173" s="236" t="s">
        <v>40</v>
      </c>
      <c r="O173" s="71"/>
      <c r="P173" s="201">
        <f t="shared" si="1"/>
        <v>0</v>
      </c>
      <c r="Q173" s="201">
        <v>3.0000000000000001E-5</v>
      </c>
      <c r="R173" s="201">
        <f t="shared" si="2"/>
        <v>9.0000000000000006E-5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251</v>
      </c>
      <c r="AT173" s="203" t="s">
        <v>592</v>
      </c>
      <c r="AU173" s="203" t="s">
        <v>84</v>
      </c>
      <c r="AY173" s="17" t="s">
        <v>184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82</v>
      </c>
      <c r="BK173" s="204">
        <f t="shared" si="9"/>
        <v>0</v>
      </c>
      <c r="BL173" s="17" t="s">
        <v>191</v>
      </c>
      <c r="BM173" s="203" t="s">
        <v>3330</v>
      </c>
    </row>
    <row r="174" spans="1:65" s="2" customFormat="1" ht="24">
      <c r="A174" s="34"/>
      <c r="B174" s="35"/>
      <c r="C174" s="192" t="s">
        <v>788</v>
      </c>
      <c r="D174" s="192" t="s">
        <v>187</v>
      </c>
      <c r="E174" s="193" t="s">
        <v>3331</v>
      </c>
      <c r="F174" s="194" t="s">
        <v>3332</v>
      </c>
      <c r="G174" s="195" t="s">
        <v>239</v>
      </c>
      <c r="H174" s="196">
        <v>3</v>
      </c>
      <c r="I174" s="197"/>
      <c r="J174" s="198">
        <f t="shared" si="0"/>
        <v>0</v>
      </c>
      <c r="K174" s="194" t="s">
        <v>190</v>
      </c>
      <c r="L174" s="39"/>
      <c r="M174" s="199" t="s">
        <v>1</v>
      </c>
      <c r="N174" s="200" t="s">
        <v>40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382</v>
      </c>
      <c r="AT174" s="203" t="s">
        <v>187</v>
      </c>
      <c r="AU174" s="203" t="s">
        <v>84</v>
      </c>
      <c r="AY174" s="17" t="s">
        <v>184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82</v>
      </c>
      <c r="BK174" s="204">
        <f t="shared" si="9"/>
        <v>0</v>
      </c>
      <c r="BL174" s="17" t="s">
        <v>382</v>
      </c>
      <c r="BM174" s="203" t="s">
        <v>3333</v>
      </c>
    </row>
    <row r="175" spans="1:65" s="12" customFormat="1" ht="22.9" customHeight="1">
      <c r="B175" s="176"/>
      <c r="C175" s="177"/>
      <c r="D175" s="178" t="s">
        <v>74</v>
      </c>
      <c r="E175" s="190" t="s">
        <v>3334</v>
      </c>
      <c r="F175" s="190" t="s">
        <v>1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SUM(P176:P217)</f>
        <v>0</v>
      </c>
      <c r="Q175" s="184"/>
      <c r="R175" s="185">
        <f>SUM(R176:R217)</f>
        <v>1.75E-3</v>
      </c>
      <c r="S175" s="184"/>
      <c r="T175" s="186">
        <f>SUM(T176:T217)</f>
        <v>0</v>
      </c>
      <c r="AR175" s="187" t="s">
        <v>82</v>
      </c>
      <c r="AT175" s="188" t="s">
        <v>74</v>
      </c>
      <c r="AU175" s="188" t="s">
        <v>82</v>
      </c>
      <c r="AY175" s="187" t="s">
        <v>184</v>
      </c>
      <c r="BK175" s="189">
        <f>SUM(BK176:BK217)</f>
        <v>0</v>
      </c>
    </row>
    <row r="176" spans="1:65" s="2" customFormat="1" ht="48">
      <c r="A176" s="34"/>
      <c r="B176" s="35"/>
      <c r="C176" s="227" t="s">
        <v>792</v>
      </c>
      <c r="D176" s="227" t="s">
        <v>592</v>
      </c>
      <c r="E176" s="228" t="s">
        <v>3209</v>
      </c>
      <c r="F176" s="229" t="s">
        <v>3210</v>
      </c>
      <c r="G176" s="230" t="s">
        <v>2126</v>
      </c>
      <c r="H176" s="231">
        <v>1</v>
      </c>
      <c r="I176" s="232"/>
      <c r="J176" s="233">
        <f t="shared" ref="J176:J217" si="10">ROUND(I176*H176,2)</f>
        <v>0</v>
      </c>
      <c r="K176" s="229" t="s">
        <v>649</v>
      </c>
      <c r="L176" s="234"/>
      <c r="M176" s="235" t="s">
        <v>1</v>
      </c>
      <c r="N176" s="236" t="s">
        <v>40</v>
      </c>
      <c r="O176" s="71"/>
      <c r="P176" s="201">
        <f t="shared" ref="P176:P217" si="11">O176*H176</f>
        <v>0</v>
      </c>
      <c r="Q176" s="201">
        <v>0</v>
      </c>
      <c r="R176" s="201">
        <f t="shared" ref="R176:R217" si="12">Q176*H176</f>
        <v>0</v>
      </c>
      <c r="S176" s="201">
        <v>0</v>
      </c>
      <c r="T176" s="202">
        <f t="shared" ref="T176:T217" si="13"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1392</v>
      </c>
      <c r="AT176" s="203" t="s">
        <v>592</v>
      </c>
      <c r="AU176" s="203" t="s">
        <v>84</v>
      </c>
      <c r="AY176" s="17" t="s">
        <v>184</v>
      </c>
      <c r="BE176" s="204">
        <f t="shared" ref="BE176:BE217" si="14">IF(N176="základní",J176,0)</f>
        <v>0</v>
      </c>
      <c r="BF176" s="204">
        <f t="shared" ref="BF176:BF217" si="15">IF(N176="snížená",J176,0)</f>
        <v>0</v>
      </c>
      <c r="BG176" s="204">
        <f t="shared" ref="BG176:BG217" si="16">IF(N176="zákl. přenesená",J176,0)</f>
        <v>0</v>
      </c>
      <c r="BH176" s="204">
        <f t="shared" ref="BH176:BH217" si="17">IF(N176="sníž. přenesená",J176,0)</f>
        <v>0</v>
      </c>
      <c r="BI176" s="204">
        <f t="shared" ref="BI176:BI217" si="18">IF(N176="nulová",J176,0)</f>
        <v>0</v>
      </c>
      <c r="BJ176" s="17" t="s">
        <v>82</v>
      </c>
      <c r="BK176" s="204">
        <f t="shared" ref="BK176:BK217" si="19">ROUND(I176*H176,2)</f>
        <v>0</v>
      </c>
      <c r="BL176" s="17" t="s">
        <v>1392</v>
      </c>
      <c r="BM176" s="203" t="s">
        <v>3335</v>
      </c>
    </row>
    <row r="177" spans="1:65" s="2" customFormat="1" ht="24">
      <c r="A177" s="34"/>
      <c r="B177" s="35"/>
      <c r="C177" s="192" t="s">
        <v>797</v>
      </c>
      <c r="D177" s="192" t="s">
        <v>187</v>
      </c>
      <c r="E177" s="193" t="s">
        <v>3212</v>
      </c>
      <c r="F177" s="194" t="s">
        <v>3213</v>
      </c>
      <c r="G177" s="195" t="s">
        <v>239</v>
      </c>
      <c r="H177" s="196">
        <v>1</v>
      </c>
      <c r="I177" s="197"/>
      <c r="J177" s="198">
        <f t="shared" si="10"/>
        <v>0</v>
      </c>
      <c r="K177" s="194" t="s">
        <v>190</v>
      </c>
      <c r="L177" s="39"/>
      <c r="M177" s="199" t="s">
        <v>1</v>
      </c>
      <c r="N177" s="200" t="s">
        <v>40</v>
      </c>
      <c r="O177" s="71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382</v>
      </c>
      <c r="AT177" s="203" t="s">
        <v>187</v>
      </c>
      <c r="AU177" s="203" t="s">
        <v>84</v>
      </c>
      <c r="AY177" s="17" t="s">
        <v>184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7" t="s">
        <v>82</v>
      </c>
      <c r="BK177" s="204">
        <f t="shared" si="19"/>
        <v>0</v>
      </c>
      <c r="BL177" s="17" t="s">
        <v>382</v>
      </c>
      <c r="BM177" s="203" t="s">
        <v>3336</v>
      </c>
    </row>
    <row r="178" spans="1:65" s="2" customFormat="1" ht="24">
      <c r="A178" s="34"/>
      <c r="B178" s="35"/>
      <c r="C178" s="227" t="s">
        <v>802</v>
      </c>
      <c r="D178" s="227" t="s">
        <v>592</v>
      </c>
      <c r="E178" s="228" t="s">
        <v>3215</v>
      </c>
      <c r="F178" s="229" t="s">
        <v>3216</v>
      </c>
      <c r="G178" s="230" t="s">
        <v>2126</v>
      </c>
      <c r="H178" s="231">
        <v>2</v>
      </c>
      <c r="I178" s="232"/>
      <c r="J178" s="233">
        <f t="shared" si="10"/>
        <v>0</v>
      </c>
      <c r="K178" s="229" t="s">
        <v>649</v>
      </c>
      <c r="L178" s="234"/>
      <c r="M178" s="235" t="s">
        <v>1</v>
      </c>
      <c r="N178" s="236" t="s">
        <v>40</v>
      </c>
      <c r="O178" s="71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1392</v>
      </c>
      <c r="AT178" s="203" t="s">
        <v>592</v>
      </c>
      <c r="AU178" s="203" t="s">
        <v>84</v>
      </c>
      <c r="AY178" s="17" t="s">
        <v>184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7" t="s">
        <v>82</v>
      </c>
      <c r="BK178" s="204">
        <f t="shared" si="19"/>
        <v>0</v>
      </c>
      <c r="BL178" s="17" t="s">
        <v>1392</v>
      </c>
      <c r="BM178" s="203" t="s">
        <v>3337</v>
      </c>
    </row>
    <row r="179" spans="1:65" s="2" customFormat="1" ht="24">
      <c r="A179" s="34"/>
      <c r="B179" s="35"/>
      <c r="C179" s="227" t="s">
        <v>810</v>
      </c>
      <c r="D179" s="227" t="s">
        <v>592</v>
      </c>
      <c r="E179" s="228" t="s">
        <v>3218</v>
      </c>
      <c r="F179" s="229" t="s">
        <v>3219</v>
      </c>
      <c r="G179" s="230" t="s">
        <v>2126</v>
      </c>
      <c r="H179" s="231">
        <v>1</v>
      </c>
      <c r="I179" s="232"/>
      <c r="J179" s="233">
        <f t="shared" si="10"/>
        <v>0</v>
      </c>
      <c r="K179" s="229" t="s">
        <v>649</v>
      </c>
      <c r="L179" s="234"/>
      <c r="M179" s="235" t="s">
        <v>1</v>
      </c>
      <c r="N179" s="236" t="s">
        <v>40</v>
      </c>
      <c r="O179" s="71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1392</v>
      </c>
      <c r="AT179" s="203" t="s">
        <v>592</v>
      </c>
      <c r="AU179" s="203" t="s">
        <v>84</v>
      </c>
      <c r="AY179" s="17" t="s">
        <v>184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7" t="s">
        <v>82</v>
      </c>
      <c r="BK179" s="204">
        <f t="shared" si="19"/>
        <v>0</v>
      </c>
      <c r="BL179" s="17" t="s">
        <v>1392</v>
      </c>
      <c r="BM179" s="203" t="s">
        <v>3338</v>
      </c>
    </row>
    <row r="180" spans="1:65" s="2" customFormat="1" ht="16.5" customHeight="1">
      <c r="A180" s="34"/>
      <c r="B180" s="35"/>
      <c r="C180" s="192" t="s">
        <v>815</v>
      </c>
      <c r="D180" s="192" t="s">
        <v>187</v>
      </c>
      <c r="E180" s="193" t="s">
        <v>3221</v>
      </c>
      <c r="F180" s="194" t="s">
        <v>3222</v>
      </c>
      <c r="G180" s="195" t="s">
        <v>239</v>
      </c>
      <c r="H180" s="196">
        <v>3</v>
      </c>
      <c r="I180" s="197"/>
      <c r="J180" s="198">
        <f t="shared" si="10"/>
        <v>0</v>
      </c>
      <c r="K180" s="194" t="s">
        <v>190</v>
      </c>
      <c r="L180" s="39"/>
      <c r="M180" s="199" t="s">
        <v>1</v>
      </c>
      <c r="N180" s="200" t="s">
        <v>40</v>
      </c>
      <c r="O180" s="71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382</v>
      </c>
      <c r="AT180" s="203" t="s">
        <v>187</v>
      </c>
      <c r="AU180" s="203" t="s">
        <v>84</v>
      </c>
      <c r="AY180" s="17" t="s">
        <v>184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7" t="s">
        <v>82</v>
      </c>
      <c r="BK180" s="204">
        <f t="shared" si="19"/>
        <v>0</v>
      </c>
      <c r="BL180" s="17" t="s">
        <v>382</v>
      </c>
      <c r="BM180" s="203" t="s">
        <v>3339</v>
      </c>
    </row>
    <row r="181" spans="1:65" s="2" customFormat="1" ht="24">
      <c r="A181" s="34"/>
      <c r="B181" s="35"/>
      <c r="C181" s="227" t="s">
        <v>819</v>
      </c>
      <c r="D181" s="227" t="s">
        <v>592</v>
      </c>
      <c r="E181" s="228" t="s">
        <v>3224</v>
      </c>
      <c r="F181" s="229" t="s">
        <v>3225</v>
      </c>
      <c r="G181" s="230" t="s">
        <v>2126</v>
      </c>
      <c r="H181" s="231">
        <v>2</v>
      </c>
      <c r="I181" s="232"/>
      <c r="J181" s="233">
        <f t="shared" si="10"/>
        <v>0</v>
      </c>
      <c r="K181" s="229" t="s">
        <v>649</v>
      </c>
      <c r="L181" s="234"/>
      <c r="M181" s="235" t="s">
        <v>1</v>
      </c>
      <c r="N181" s="236" t="s">
        <v>40</v>
      </c>
      <c r="O181" s="71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3226</v>
      </c>
      <c r="AT181" s="203" t="s">
        <v>592</v>
      </c>
      <c r="AU181" s="203" t="s">
        <v>84</v>
      </c>
      <c r="AY181" s="17" t="s">
        <v>184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7" t="s">
        <v>82</v>
      </c>
      <c r="BK181" s="204">
        <f t="shared" si="19"/>
        <v>0</v>
      </c>
      <c r="BL181" s="17" t="s">
        <v>888</v>
      </c>
      <c r="BM181" s="203" t="s">
        <v>3340</v>
      </c>
    </row>
    <row r="182" spans="1:65" s="2" customFormat="1" ht="24">
      <c r="A182" s="34"/>
      <c r="B182" s="35"/>
      <c r="C182" s="192" t="s">
        <v>824</v>
      </c>
      <c r="D182" s="192" t="s">
        <v>187</v>
      </c>
      <c r="E182" s="193" t="s">
        <v>3228</v>
      </c>
      <c r="F182" s="194" t="s">
        <v>3229</v>
      </c>
      <c r="G182" s="195" t="s">
        <v>239</v>
      </c>
      <c r="H182" s="196">
        <v>2</v>
      </c>
      <c r="I182" s="197"/>
      <c r="J182" s="198">
        <f t="shared" si="10"/>
        <v>0</v>
      </c>
      <c r="K182" s="194" t="s">
        <v>190</v>
      </c>
      <c r="L182" s="39"/>
      <c r="M182" s="199" t="s">
        <v>1</v>
      </c>
      <c r="N182" s="200" t="s">
        <v>40</v>
      </c>
      <c r="O182" s="71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382</v>
      </c>
      <c r="AT182" s="203" t="s">
        <v>187</v>
      </c>
      <c r="AU182" s="203" t="s">
        <v>84</v>
      </c>
      <c r="AY182" s="17" t="s">
        <v>184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7" t="s">
        <v>82</v>
      </c>
      <c r="BK182" s="204">
        <f t="shared" si="19"/>
        <v>0</v>
      </c>
      <c r="BL182" s="17" t="s">
        <v>382</v>
      </c>
      <c r="BM182" s="203" t="s">
        <v>3341</v>
      </c>
    </row>
    <row r="183" spans="1:65" s="2" customFormat="1" ht="24">
      <c r="A183" s="34"/>
      <c r="B183" s="35"/>
      <c r="C183" s="227" t="s">
        <v>828</v>
      </c>
      <c r="D183" s="227" t="s">
        <v>592</v>
      </c>
      <c r="E183" s="228" t="s">
        <v>3231</v>
      </c>
      <c r="F183" s="229" t="s">
        <v>3232</v>
      </c>
      <c r="G183" s="230" t="s">
        <v>2126</v>
      </c>
      <c r="H183" s="231">
        <v>2</v>
      </c>
      <c r="I183" s="232"/>
      <c r="J183" s="233">
        <f t="shared" si="10"/>
        <v>0</v>
      </c>
      <c r="K183" s="229" t="s">
        <v>649</v>
      </c>
      <c r="L183" s="234"/>
      <c r="M183" s="235" t="s">
        <v>1</v>
      </c>
      <c r="N183" s="236" t="s">
        <v>40</v>
      </c>
      <c r="O183" s="71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1392</v>
      </c>
      <c r="AT183" s="203" t="s">
        <v>592</v>
      </c>
      <c r="AU183" s="203" t="s">
        <v>84</v>
      </c>
      <c r="AY183" s="17" t="s">
        <v>184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7" t="s">
        <v>82</v>
      </c>
      <c r="BK183" s="204">
        <f t="shared" si="19"/>
        <v>0</v>
      </c>
      <c r="BL183" s="17" t="s">
        <v>1392</v>
      </c>
      <c r="BM183" s="203" t="s">
        <v>3342</v>
      </c>
    </row>
    <row r="184" spans="1:65" s="2" customFormat="1" ht="24">
      <c r="A184" s="34"/>
      <c r="B184" s="35"/>
      <c r="C184" s="192" t="s">
        <v>832</v>
      </c>
      <c r="D184" s="192" t="s">
        <v>187</v>
      </c>
      <c r="E184" s="193" t="s">
        <v>3234</v>
      </c>
      <c r="F184" s="194" t="s">
        <v>3235</v>
      </c>
      <c r="G184" s="195" t="s">
        <v>239</v>
      </c>
      <c r="H184" s="196">
        <v>2</v>
      </c>
      <c r="I184" s="197"/>
      <c r="J184" s="198">
        <f t="shared" si="10"/>
        <v>0</v>
      </c>
      <c r="K184" s="194" t="s">
        <v>190</v>
      </c>
      <c r="L184" s="39"/>
      <c r="M184" s="199" t="s">
        <v>1</v>
      </c>
      <c r="N184" s="200" t="s">
        <v>40</v>
      </c>
      <c r="O184" s="71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888</v>
      </c>
      <c r="AT184" s="203" t="s">
        <v>187</v>
      </c>
      <c r="AU184" s="203" t="s">
        <v>84</v>
      </c>
      <c r="AY184" s="17" t="s">
        <v>184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7" t="s">
        <v>82</v>
      </c>
      <c r="BK184" s="204">
        <f t="shared" si="19"/>
        <v>0</v>
      </c>
      <c r="BL184" s="17" t="s">
        <v>888</v>
      </c>
      <c r="BM184" s="203" t="s">
        <v>3343</v>
      </c>
    </row>
    <row r="185" spans="1:65" s="2" customFormat="1" ht="24">
      <c r="A185" s="34"/>
      <c r="B185" s="35"/>
      <c r="C185" s="227" t="s">
        <v>836</v>
      </c>
      <c r="D185" s="227" t="s">
        <v>592</v>
      </c>
      <c r="E185" s="228" t="s">
        <v>3237</v>
      </c>
      <c r="F185" s="229" t="s">
        <v>3238</v>
      </c>
      <c r="G185" s="230" t="s">
        <v>2126</v>
      </c>
      <c r="H185" s="231">
        <v>6</v>
      </c>
      <c r="I185" s="232"/>
      <c r="J185" s="233">
        <f t="shared" si="10"/>
        <v>0</v>
      </c>
      <c r="K185" s="229" t="s">
        <v>649</v>
      </c>
      <c r="L185" s="234"/>
      <c r="M185" s="235" t="s">
        <v>1</v>
      </c>
      <c r="N185" s="236" t="s">
        <v>40</v>
      </c>
      <c r="O185" s="71"/>
      <c r="P185" s="201">
        <f t="shared" si="11"/>
        <v>0</v>
      </c>
      <c r="Q185" s="201">
        <v>0</v>
      </c>
      <c r="R185" s="201">
        <f t="shared" si="12"/>
        <v>0</v>
      </c>
      <c r="S185" s="201">
        <v>0</v>
      </c>
      <c r="T185" s="202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1392</v>
      </c>
      <c r="AT185" s="203" t="s">
        <v>592</v>
      </c>
      <c r="AU185" s="203" t="s">
        <v>84</v>
      </c>
      <c r="AY185" s="17" t="s">
        <v>184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7" t="s">
        <v>82</v>
      </c>
      <c r="BK185" s="204">
        <f t="shared" si="19"/>
        <v>0</v>
      </c>
      <c r="BL185" s="17" t="s">
        <v>1392</v>
      </c>
      <c r="BM185" s="203" t="s">
        <v>3344</v>
      </c>
    </row>
    <row r="186" spans="1:65" s="2" customFormat="1" ht="16.5" customHeight="1">
      <c r="A186" s="34"/>
      <c r="B186" s="35"/>
      <c r="C186" s="192" t="s">
        <v>840</v>
      </c>
      <c r="D186" s="192" t="s">
        <v>187</v>
      </c>
      <c r="E186" s="193" t="s">
        <v>3240</v>
      </c>
      <c r="F186" s="194" t="s">
        <v>3241</v>
      </c>
      <c r="G186" s="195" t="s">
        <v>239</v>
      </c>
      <c r="H186" s="196">
        <v>6</v>
      </c>
      <c r="I186" s="197"/>
      <c r="J186" s="198">
        <f t="shared" si="10"/>
        <v>0</v>
      </c>
      <c r="K186" s="194" t="s">
        <v>190</v>
      </c>
      <c r="L186" s="39"/>
      <c r="M186" s="199" t="s">
        <v>1</v>
      </c>
      <c r="N186" s="200" t="s">
        <v>40</v>
      </c>
      <c r="O186" s="71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888</v>
      </c>
      <c r="AT186" s="203" t="s">
        <v>187</v>
      </c>
      <c r="AU186" s="203" t="s">
        <v>84</v>
      </c>
      <c r="AY186" s="17" t="s">
        <v>184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7" t="s">
        <v>82</v>
      </c>
      <c r="BK186" s="204">
        <f t="shared" si="19"/>
        <v>0</v>
      </c>
      <c r="BL186" s="17" t="s">
        <v>888</v>
      </c>
      <c r="BM186" s="203" t="s">
        <v>3345</v>
      </c>
    </row>
    <row r="187" spans="1:65" s="2" customFormat="1" ht="24">
      <c r="A187" s="34"/>
      <c r="B187" s="35"/>
      <c r="C187" s="227" t="s">
        <v>846</v>
      </c>
      <c r="D187" s="227" t="s">
        <v>592</v>
      </c>
      <c r="E187" s="228" t="s">
        <v>3243</v>
      </c>
      <c r="F187" s="229" t="s">
        <v>3244</v>
      </c>
      <c r="G187" s="230" t="s">
        <v>2126</v>
      </c>
      <c r="H187" s="231">
        <v>2</v>
      </c>
      <c r="I187" s="232"/>
      <c r="J187" s="233">
        <f t="shared" si="10"/>
        <v>0</v>
      </c>
      <c r="K187" s="229" t="s">
        <v>649</v>
      </c>
      <c r="L187" s="234"/>
      <c r="M187" s="235" t="s">
        <v>1</v>
      </c>
      <c r="N187" s="236" t="s">
        <v>40</v>
      </c>
      <c r="O187" s="71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1392</v>
      </c>
      <c r="AT187" s="203" t="s">
        <v>592</v>
      </c>
      <c r="AU187" s="203" t="s">
        <v>84</v>
      </c>
      <c r="AY187" s="17" t="s">
        <v>184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7" t="s">
        <v>82</v>
      </c>
      <c r="BK187" s="204">
        <f t="shared" si="19"/>
        <v>0</v>
      </c>
      <c r="BL187" s="17" t="s">
        <v>1392</v>
      </c>
      <c r="BM187" s="203" t="s">
        <v>3346</v>
      </c>
    </row>
    <row r="188" spans="1:65" s="2" customFormat="1" ht="21.75" customHeight="1">
      <c r="A188" s="34"/>
      <c r="B188" s="35"/>
      <c r="C188" s="192" t="s">
        <v>851</v>
      </c>
      <c r="D188" s="192" t="s">
        <v>187</v>
      </c>
      <c r="E188" s="193" t="s">
        <v>3246</v>
      </c>
      <c r="F188" s="194" t="s">
        <v>3247</v>
      </c>
      <c r="G188" s="195" t="s">
        <v>239</v>
      </c>
      <c r="H188" s="196">
        <v>2</v>
      </c>
      <c r="I188" s="197"/>
      <c r="J188" s="198">
        <f t="shared" si="10"/>
        <v>0</v>
      </c>
      <c r="K188" s="194" t="s">
        <v>190</v>
      </c>
      <c r="L188" s="39"/>
      <c r="M188" s="199" t="s">
        <v>1</v>
      </c>
      <c r="N188" s="200" t="s">
        <v>40</v>
      </c>
      <c r="O188" s="71"/>
      <c r="P188" s="201">
        <f t="shared" si="11"/>
        <v>0</v>
      </c>
      <c r="Q188" s="201">
        <v>0</v>
      </c>
      <c r="R188" s="201">
        <f t="shared" si="12"/>
        <v>0</v>
      </c>
      <c r="S188" s="201">
        <v>0</v>
      </c>
      <c r="T188" s="202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382</v>
      </c>
      <c r="AT188" s="203" t="s">
        <v>187</v>
      </c>
      <c r="AU188" s="203" t="s">
        <v>84</v>
      </c>
      <c r="AY188" s="17" t="s">
        <v>184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7" t="s">
        <v>82</v>
      </c>
      <c r="BK188" s="204">
        <f t="shared" si="19"/>
        <v>0</v>
      </c>
      <c r="BL188" s="17" t="s">
        <v>382</v>
      </c>
      <c r="BM188" s="203" t="s">
        <v>3347</v>
      </c>
    </row>
    <row r="189" spans="1:65" s="2" customFormat="1" ht="36">
      <c r="A189" s="34"/>
      <c r="B189" s="35"/>
      <c r="C189" s="227" t="s">
        <v>855</v>
      </c>
      <c r="D189" s="227" t="s">
        <v>592</v>
      </c>
      <c r="E189" s="228" t="s">
        <v>3249</v>
      </c>
      <c r="F189" s="229" t="s">
        <v>3250</v>
      </c>
      <c r="G189" s="230" t="s">
        <v>2126</v>
      </c>
      <c r="H189" s="231">
        <v>1</v>
      </c>
      <c r="I189" s="232"/>
      <c r="J189" s="233">
        <f t="shared" si="10"/>
        <v>0</v>
      </c>
      <c r="K189" s="229" t="s">
        <v>649</v>
      </c>
      <c r="L189" s="234"/>
      <c r="M189" s="235" t="s">
        <v>1</v>
      </c>
      <c r="N189" s="236" t="s">
        <v>40</v>
      </c>
      <c r="O189" s="71"/>
      <c r="P189" s="201">
        <f t="shared" si="11"/>
        <v>0</v>
      </c>
      <c r="Q189" s="201">
        <v>0</v>
      </c>
      <c r="R189" s="201">
        <f t="shared" si="12"/>
        <v>0</v>
      </c>
      <c r="S189" s="201">
        <v>0</v>
      </c>
      <c r="T189" s="202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3226</v>
      </c>
      <c r="AT189" s="203" t="s">
        <v>592</v>
      </c>
      <c r="AU189" s="203" t="s">
        <v>84</v>
      </c>
      <c r="AY189" s="17" t="s">
        <v>184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17" t="s">
        <v>82</v>
      </c>
      <c r="BK189" s="204">
        <f t="shared" si="19"/>
        <v>0</v>
      </c>
      <c r="BL189" s="17" t="s">
        <v>888</v>
      </c>
      <c r="BM189" s="203" t="s">
        <v>3348</v>
      </c>
    </row>
    <row r="190" spans="1:65" s="2" customFormat="1" ht="24">
      <c r="A190" s="34"/>
      <c r="B190" s="35"/>
      <c r="C190" s="192" t="s">
        <v>860</v>
      </c>
      <c r="D190" s="192" t="s">
        <v>187</v>
      </c>
      <c r="E190" s="193" t="s">
        <v>3252</v>
      </c>
      <c r="F190" s="194" t="s">
        <v>3253</v>
      </c>
      <c r="G190" s="195" t="s">
        <v>239</v>
      </c>
      <c r="H190" s="196">
        <v>1</v>
      </c>
      <c r="I190" s="197"/>
      <c r="J190" s="198">
        <f t="shared" si="10"/>
        <v>0</v>
      </c>
      <c r="K190" s="194" t="s">
        <v>190</v>
      </c>
      <c r="L190" s="39"/>
      <c r="M190" s="199" t="s">
        <v>1</v>
      </c>
      <c r="N190" s="200" t="s">
        <v>40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382</v>
      </c>
      <c r="AT190" s="203" t="s">
        <v>187</v>
      </c>
      <c r="AU190" s="203" t="s">
        <v>84</v>
      </c>
      <c r="AY190" s="17" t="s">
        <v>184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82</v>
      </c>
      <c r="BK190" s="204">
        <f t="shared" si="19"/>
        <v>0</v>
      </c>
      <c r="BL190" s="17" t="s">
        <v>382</v>
      </c>
      <c r="BM190" s="203" t="s">
        <v>3349</v>
      </c>
    </row>
    <row r="191" spans="1:65" s="2" customFormat="1" ht="24">
      <c r="A191" s="34"/>
      <c r="B191" s="35"/>
      <c r="C191" s="227" t="s">
        <v>864</v>
      </c>
      <c r="D191" s="227" t="s">
        <v>592</v>
      </c>
      <c r="E191" s="228" t="s">
        <v>3255</v>
      </c>
      <c r="F191" s="229" t="s">
        <v>3256</v>
      </c>
      <c r="G191" s="230" t="s">
        <v>2126</v>
      </c>
      <c r="H191" s="231">
        <v>3</v>
      </c>
      <c r="I191" s="232"/>
      <c r="J191" s="233">
        <f t="shared" si="10"/>
        <v>0</v>
      </c>
      <c r="K191" s="229" t="s">
        <v>649</v>
      </c>
      <c r="L191" s="234"/>
      <c r="M191" s="235" t="s">
        <v>1</v>
      </c>
      <c r="N191" s="236" t="s">
        <v>40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1392</v>
      </c>
      <c r="AT191" s="203" t="s">
        <v>592</v>
      </c>
      <c r="AU191" s="203" t="s">
        <v>84</v>
      </c>
      <c r="AY191" s="17" t="s">
        <v>184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82</v>
      </c>
      <c r="BK191" s="204">
        <f t="shared" si="19"/>
        <v>0</v>
      </c>
      <c r="BL191" s="17" t="s">
        <v>1392</v>
      </c>
      <c r="BM191" s="203" t="s">
        <v>3350</v>
      </c>
    </row>
    <row r="192" spans="1:65" s="2" customFormat="1" ht="24">
      <c r="A192" s="34"/>
      <c r="B192" s="35"/>
      <c r="C192" s="227" t="s">
        <v>869</v>
      </c>
      <c r="D192" s="227" t="s">
        <v>592</v>
      </c>
      <c r="E192" s="228" t="s">
        <v>3258</v>
      </c>
      <c r="F192" s="229" t="s">
        <v>3259</v>
      </c>
      <c r="G192" s="230" t="s">
        <v>2126</v>
      </c>
      <c r="H192" s="231">
        <v>19</v>
      </c>
      <c r="I192" s="232"/>
      <c r="J192" s="233">
        <f t="shared" si="10"/>
        <v>0</v>
      </c>
      <c r="K192" s="229" t="s">
        <v>649</v>
      </c>
      <c r="L192" s="234"/>
      <c r="M192" s="235" t="s">
        <v>1</v>
      </c>
      <c r="N192" s="236" t="s">
        <v>40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1392</v>
      </c>
      <c r="AT192" s="203" t="s">
        <v>592</v>
      </c>
      <c r="AU192" s="203" t="s">
        <v>84</v>
      </c>
      <c r="AY192" s="17" t="s">
        <v>184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82</v>
      </c>
      <c r="BK192" s="204">
        <f t="shared" si="19"/>
        <v>0</v>
      </c>
      <c r="BL192" s="17" t="s">
        <v>1392</v>
      </c>
      <c r="BM192" s="203" t="s">
        <v>3351</v>
      </c>
    </row>
    <row r="193" spans="1:65" s="2" customFormat="1" ht="24">
      <c r="A193" s="34"/>
      <c r="B193" s="35"/>
      <c r="C193" s="227" t="s">
        <v>814</v>
      </c>
      <c r="D193" s="227" t="s">
        <v>592</v>
      </c>
      <c r="E193" s="228" t="s">
        <v>3261</v>
      </c>
      <c r="F193" s="229" t="s">
        <v>3262</v>
      </c>
      <c r="G193" s="230" t="s">
        <v>2126</v>
      </c>
      <c r="H193" s="231">
        <v>4</v>
      </c>
      <c r="I193" s="232"/>
      <c r="J193" s="233">
        <f t="shared" si="10"/>
        <v>0</v>
      </c>
      <c r="K193" s="229" t="s">
        <v>649</v>
      </c>
      <c r="L193" s="234"/>
      <c r="M193" s="235" t="s">
        <v>1</v>
      </c>
      <c r="N193" s="236" t="s">
        <v>40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1392</v>
      </c>
      <c r="AT193" s="203" t="s">
        <v>592</v>
      </c>
      <c r="AU193" s="203" t="s">
        <v>84</v>
      </c>
      <c r="AY193" s="17" t="s">
        <v>184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82</v>
      </c>
      <c r="BK193" s="204">
        <f t="shared" si="19"/>
        <v>0</v>
      </c>
      <c r="BL193" s="17" t="s">
        <v>1392</v>
      </c>
      <c r="BM193" s="203" t="s">
        <v>3352</v>
      </c>
    </row>
    <row r="194" spans="1:65" s="2" customFormat="1" ht="16.5" customHeight="1">
      <c r="A194" s="34"/>
      <c r="B194" s="35"/>
      <c r="C194" s="192" t="s">
        <v>388</v>
      </c>
      <c r="D194" s="192" t="s">
        <v>187</v>
      </c>
      <c r="E194" s="193" t="s">
        <v>3264</v>
      </c>
      <c r="F194" s="194" t="s">
        <v>3265</v>
      </c>
      <c r="G194" s="195" t="s">
        <v>239</v>
      </c>
      <c r="H194" s="196">
        <v>26</v>
      </c>
      <c r="I194" s="197"/>
      <c r="J194" s="198">
        <f t="shared" si="10"/>
        <v>0</v>
      </c>
      <c r="K194" s="194" t="s">
        <v>190</v>
      </c>
      <c r="L194" s="39"/>
      <c r="M194" s="199" t="s">
        <v>1</v>
      </c>
      <c r="N194" s="200" t="s">
        <v>40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382</v>
      </c>
      <c r="AT194" s="203" t="s">
        <v>187</v>
      </c>
      <c r="AU194" s="203" t="s">
        <v>84</v>
      </c>
      <c r="AY194" s="17" t="s">
        <v>184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82</v>
      </c>
      <c r="BK194" s="204">
        <f t="shared" si="19"/>
        <v>0</v>
      </c>
      <c r="BL194" s="17" t="s">
        <v>382</v>
      </c>
      <c r="BM194" s="203" t="s">
        <v>3353</v>
      </c>
    </row>
    <row r="195" spans="1:65" s="2" customFormat="1" ht="24">
      <c r="A195" s="34"/>
      <c r="B195" s="35"/>
      <c r="C195" s="227" t="s">
        <v>881</v>
      </c>
      <c r="D195" s="227" t="s">
        <v>592</v>
      </c>
      <c r="E195" s="228" t="s">
        <v>3267</v>
      </c>
      <c r="F195" s="229" t="s">
        <v>3268</v>
      </c>
      <c r="G195" s="230" t="s">
        <v>2126</v>
      </c>
      <c r="H195" s="231">
        <v>1</v>
      </c>
      <c r="I195" s="232"/>
      <c r="J195" s="233">
        <f t="shared" si="10"/>
        <v>0</v>
      </c>
      <c r="K195" s="229" t="s">
        <v>649</v>
      </c>
      <c r="L195" s="234"/>
      <c r="M195" s="235" t="s">
        <v>1</v>
      </c>
      <c r="N195" s="236" t="s">
        <v>40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1392</v>
      </c>
      <c r="AT195" s="203" t="s">
        <v>592</v>
      </c>
      <c r="AU195" s="203" t="s">
        <v>84</v>
      </c>
      <c r="AY195" s="17" t="s">
        <v>184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82</v>
      </c>
      <c r="BK195" s="204">
        <f t="shared" si="19"/>
        <v>0</v>
      </c>
      <c r="BL195" s="17" t="s">
        <v>1392</v>
      </c>
      <c r="BM195" s="203" t="s">
        <v>3354</v>
      </c>
    </row>
    <row r="196" spans="1:65" s="2" customFormat="1" ht="24">
      <c r="A196" s="34"/>
      <c r="B196" s="35"/>
      <c r="C196" s="227" t="s">
        <v>638</v>
      </c>
      <c r="D196" s="227" t="s">
        <v>592</v>
      </c>
      <c r="E196" s="228" t="s">
        <v>3270</v>
      </c>
      <c r="F196" s="229" t="s">
        <v>3271</v>
      </c>
      <c r="G196" s="230" t="s">
        <v>2126</v>
      </c>
      <c r="H196" s="231">
        <v>2</v>
      </c>
      <c r="I196" s="232"/>
      <c r="J196" s="233">
        <f t="shared" si="10"/>
        <v>0</v>
      </c>
      <c r="K196" s="229" t="s">
        <v>649</v>
      </c>
      <c r="L196" s="234"/>
      <c r="M196" s="235" t="s">
        <v>1</v>
      </c>
      <c r="N196" s="236" t="s">
        <v>40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1392</v>
      </c>
      <c r="AT196" s="203" t="s">
        <v>592</v>
      </c>
      <c r="AU196" s="203" t="s">
        <v>84</v>
      </c>
      <c r="AY196" s="17" t="s">
        <v>184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82</v>
      </c>
      <c r="BK196" s="204">
        <f t="shared" si="19"/>
        <v>0</v>
      </c>
      <c r="BL196" s="17" t="s">
        <v>1392</v>
      </c>
      <c r="BM196" s="203" t="s">
        <v>3355</v>
      </c>
    </row>
    <row r="197" spans="1:65" s="2" customFormat="1" ht="16.5" customHeight="1">
      <c r="A197" s="34"/>
      <c r="B197" s="35"/>
      <c r="C197" s="192" t="s">
        <v>888</v>
      </c>
      <c r="D197" s="192" t="s">
        <v>187</v>
      </c>
      <c r="E197" s="193" t="s">
        <v>3273</v>
      </c>
      <c r="F197" s="194" t="s">
        <v>3274</v>
      </c>
      <c r="G197" s="195" t="s">
        <v>239</v>
      </c>
      <c r="H197" s="196">
        <v>3</v>
      </c>
      <c r="I197" s="197"/>
      <c r="J197" s="198">
        <f t="shared" si="10"/>
        <v>0</v>
      </c>
      <c r="K197" s="194" t="s">
        <v>190</v>
      </c>
      <c r="L197" s="39"/>
      <c r="M197" s="199" t="s">
        <v>1</v>
      </c>
      <c r="N197" s="200" t="s">
        <v>40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382</v>
      </c>
      <c r="AT197" s="203" t="s">
        <v>187</v>
      </c>
      <c r="AU197" s="203" t="s">
        <v>84</v>
      </c>
      <c r="AY197" s="17" t="s">
        <v>184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82</v>
      </c>
      <c r="BK197" s="204">
        <f t="shared" si="19"/>
        <v>0</v>
      </c>
      <c r="BL197" s="17" t="s">
        <v>382</v>
      </c>
      <c r="BM197" s="203" t="s">
        <v>3356</v>
      </c>
    </row>
    <row r="198" spans="1:65" s="2" customFormat="1" ht="24">
      <c r="A198" s="34"/>
      <c r="B198" s="35"/>
      <c r="C198" s="227" t="s">
        <v>868</v>
      </c>
      <c r="D198" s="227" t="s">
        <v>592</v>
      </c>
      <c r="E198" s="228" t="s">
        <v>3276</v>
      </c>
      <c r="F198" s="229" t="s">
        <v>3277</v>
      </c>
      <c r="G198" s="230" t="s">
        <v>2126</v>
      </c>
      <c r="H198" s="231">
        <v>1</v>
      </c>
      <c r="I198" s="232"/>
      <c r="J198" s="233">
        <f t="shared" si="10"/>
        <v>0</v>
      </c>
      <c r="K198" s="229" t="s">
        <v>649</v>
      </c>
      <c r="L198" s="234"/>
      <c r="M198" s="235" t="s">
        <v>1</v>
      </c>
      <c r="N198" s="236" t="s">
        <v>40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1392</v>
      </c>
      <c r="AT198" s="203" t="s">
        <v>592</v>
      </c>
      <c r="AU198" s="203" t="s">
        <v>84</v>
      </c>
      <c r="AY198" s="17" t="s">
        <v>184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82</v>
      </c>
      <c r="BK198" s="204">
        <f t="shared" si="19"/>
        <v>0</v>
      </c>
      <c r="BL198" s="17" t="s">
        <v>1392</v>
      </c>
      <c r="BM198" s="203" t="s">
        <v>3357</v>
      </c>
    </row>
    <row r="199" spans="1:65" s="2" customFormat="1" ht="16.5" customHeight="1">
      <c r="A199" s="34"/>
      <c r="B199" s="35"/>
      <c r="C199" s="192" t="s">
        <v>895</v>
      </c>
      <c r="D199" s="192" t="s">
        <v>187</v>
      </c>
      <c r="E199" s="193" t="s">
        <v>3221</v>
      </c>
      <c r="F199" s="194" t="s">
        <v>3222</v>
      </c>
      <c r="G199" s="195" t="s">
        <v>239</v>
      </c>
      <c r="H199" s="196">
        <v>1</v>
      </c>
      <c r="I199" s="197"/>
      <c r="J199" s="198">
        <f t="shared" si="10"/>
        <v>0</v>
      </c>
      <c r="K199" s="194" t="s">
        <v>190</v>
      </c>
      <c r="L199" s="39"/>
      <c r="M199" s="199" t="s">
        <v>1</v>
      </c>
      <c r="N199" s="200" t="s">
        <v>40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382</v>
      </c>
      <c r="AT199" s="203" t="s">
        <v>187</v>
      </c>
      <c r="AU199" s="203" t="s">
        <v>84</v>
      </c>
      <c r="AY199" s="17" t="s">
        <v>184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82</v>
      </c>
      <c r="BK199" s="204">
        <f t="shared" si="19"/>
        <v>0</v>
      </c>
      <c r="BL199" s="17" t="s">
        <v>382</v>
      </c>
      <c r="BM199" s="203" t="s">
        <v>1546</v>
      </c>
    </row>
    <row r="200" spans="1:65" s="2" customFormat="1" ht="24">
      <c r="A200" s="34"/>
      <c r="B200" s="35"/>
      <c r="C200" s="227" t="s">
        <v>899</v>
      </c>
      <c r="D200" s="227" t="s">
        <v>592</v>
      </c>
      <c r="E200" s="228" t="s">
        <v>3280</v>
      </c>
      <c r="F200" s="229" t="s">
        <v>3281</v>
      </c>
      <c r="G200" s="230" t="s">
        <v>2126</v>
      </c>
      <c r="H200" s="231">
        <v>14</v>
      </c>
      <c r="I200" s="232"/>
      <c r="J200" s="233">
        <f t="shared" si="10"/>
        <v>0</v>
      </c>
      <c r="K200" s="229" t="s">
        <v>649</v>
      </c>
      <c r="L200" s="234"/>
      <c r="M200" s="235" t="s">
        <v>1</v>
      </c>
      <c r="N200" s="236" t="s">
        <v>40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1392</v>
      </c>
      <c r="AT200" s="203" t="s">
        <v>592</v>
      </c>
      <c r="AU200" s="203" t="s">
        <v>84</v>
      </c>
      <c r="AY200" s="17" t="s">
        <v>184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82</v>
      </c>
      <c r="BK200" s="204">
        <f t="shared" si="19"/>
        <v>0</v>
      </c>
      <c r="BL200" s="17" t="s">
        <v>1392</v>
      </c>
      <c r="BM200" s="203" t="s">
        <v>3358</v>
      </c>
    </row>
    <row r="201" spans="1:65" s="2" customFormat="1" ht="24">
      <c r="A201" s="34"/>
      <c r="B201" s="35"/>
      <c r="C201" s="192" t="s">
        <v>903</v>
      </c>
      <c r="D201" s="192" t="s">
        <v>187</v>
      </c>
      <c r="E201" s="193" t="s">
        <v>3283</v>
      </c>
      <c r="F201" s="194" t="s">
        <v>3284</v>
      </c>
      <c r="G201" s="195" t="s">
        <v>239</v>
      </c>
      <c r="H201" s="196">
        <v>14</v>
      </c>
      <c r="I201" s="197"/>
      <c r="J201" s="198">
        <f t="shared" si="10"/>
        <v>0</v>
      </c>
      <c r="K201" s="194" t="s">
        <v>190</v>
      </c>
      <c r="L201" s="39"/>
      <c r="M201" s="199" t="s">
        <v>1</v>
      </c>
      <c r="N201" s="200" t="s">
        <v>40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382</v>
      </c>
      <c r="AT201" s="203" t="s">
        <v>187</v>
      </c>
      <c r="AU201" s="203" t="s">
        <v>84</v>
      </c>
      <c r="AY201" s="17" t="s">
        <v>184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82</v>
      </c>
      <c r="BK201" s="204">
        <f t="shared" si="19"/>
        <v>0</v>
      </c>
      <c r="BL201" s="17" t="s">
        <v>382</v>
      </c>
      <c r="BM201" s="203" t="s">
        <v>3359</v>
      </c>
    </row>
    <row r="202" spans="1:65" s="2" customFormat="1" ht="36">
      <c r="A202" s="34"/>
      <c r="B202" s="35"/>
      <c r="C202" s="227" t="s">
        <v>907</v>
      </c>
      <c r="D202" s="227" t="s">
        <v>592</v>
      </c>
      <c r="E202" s="228" t="s">
        <v>3286</v>
      </c>
      <c r="F202" s="229" t="s">
        <v>3287</v>
      </c>
      <c r="G202" s="230" t="s">
        <v>2126</v>
      </c>
      <c r="H202" s="231">
        <v>5</v>
      </c>
      <c r="I202" s="232"/>
      <c r="J202" s="233">
        <f t="shared" si="10"/>
        <v>0</v>
      </c>
      <c r="K202" s="229" t="s">
        <v>649</v>
      </c>
      <c r="L202" s="234"/>
      <c r="M202" s="235" t="s">
        <v>1</v>
      </c>
      <c r="N202" s="236" t="s">
        <v>40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1392</v>
      </c>
      <c r="AT202" s="203" t="s">
        <v>592</v>
      </c>
      <c r="AU202" s="203" t="s">
        <v>84</v>
      </c>
      <c r="AY202" s="17" t="s">
        <v>184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82</v>
      </c>
      <c r="BK202" s="204">
        <f t="shared" si="19"/>
        <v>0</v>
      </c>
      <c r="BL202" s="17" t="s">
        <v>1392</v>
      </c>
      <c r="BM202" s="203" t="s">
        <v>3360</v>
      </c>
    </row>
    <row r="203" spans="1:65" s="2" customFormat="1" ht="36">
      <c r="A203" s="34"/>
      <c r="B203" s="35"/>
      <c r="C203" s="227" t="s">
        <v>823</v>
      </c>
      <c r="D203" s="227" t="s">
        <v>592</v>
      </c>
      <c r="E203" s="228" t="s">
        <v>3289</v>
      </c>
      <c r="F203" s="229" t="s">
        <v>3290</v>
      </c>
      <c r="G203" s="230" t="s">
        <v>2126</v>
      </c>
      <c r="H203" s="231">
        <v>51</v>
      </c>
      <c r="I203" s="232"/>
      <c r="J203" s="233">
        <f t="shared" si="10"/>
        <v>0</v>
      </c>
      <c r="K203" s="229" t="s">
        <v>649</v>
      </c>
      <c r="L203" s="234"/>
      <c r="M203" s="235" t="s">
        <v>1</v>
      </c>
      <c r="N203" s="236" t="s">
        <v>40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1392</v>
      </c>
      <c r="AT203" s="203" t="s">
        <v>592</v>
      </c>
      <c r="AU203" s="203" t="s">
        <v>84</v>
      </c>
      <c r="AY203" s="17" t="s">
        <v>184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82</v>
      </c>
      <c r="BK203" s="204">
        <f t="shared" si="19"/>
        <v>0</v>
      </c>
      <c r="BL203" s="17" t="s">
        <v>1392</v>
      </c>
      <c r="BM203" s="203" t="s">
        <v>3361</v>
      </c>
    </row>
    <row r="204" spans="1:65" s="2" customFormat="1" ht="24">
      <c r="A204" s="34"/>
      <c r="B204" s="35"/>
      <c r="C204" s="192" t="s">
        <v>915</v>
      </c>
      <c r="D204" s="192" t="s">
        <v>187</v>
      </c>
      <c r="E204" s="193" t="s">
        <v>3292</v>
      </c>
      <c r="F204" s="194" t="s">
        <v>3293</v>
      </c>
      <c r="G204" s="195" t="s">
        <v>239</v>
      </c>
      <c r="H204" s="196">
        <v>56</v>
      </c>
      <c r="I204" s="197"/>
      <c r="J204" s="198">
        <f t="shared" si="10"/>
        <v>0</v>
      </c>
      <c r="K204" s="194" t="s">
        <v>190</v>
      </c>
      <c r="L204" s="39"/>
      <c r="M204" s="199" t="s">
        <v>1</v>
      </c>
      <c r="N204" s="200" t="s">
        <v>40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382</v>
      </c>
      <c r="AT204" s="203" t="s">
        <v>187</v>
      </c>
      <c r="AU204" s="203" t="s">
        <v>84</v>
      </c>
      <c r="AY204" s="17" t="s">
        <v>184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82</v>
      </c>
      <c r="BK204" s="204">
        <f t="shared" si="19"/>
        <v>0</v>
      </c>
      <c r="BL204" s="17" t="s">
        <v>382</v>
      </c>
      <c r="BM204" s="203" t="s">
        <v>3362</v>
      </c>
    </row>
    <row r="205" spans="1:65" s="2" customFormat="1" ht="24">
      <c r="A205" s="34"/>
      <c r="B205" s="35"/>
      <c r="C205" s="227" t="s">
        <v>921</v>
      </c>
      <c r="D205" s="227" t="s">
        <v>592</v>
      </c>
      <c r="E205" s="228" t="s">
        <v>3295</v>
      </c>
      <c r="F205" s="229" t="s">
        <v>3296</v>
      </c>
      <c r="G205" s="230" t="s">
        <v>2126</v>
      </c>
      <c r="H205" s="231">
        <v>1</v>
      </c>
      <c r="I205" s="232"/>
      <c r="J205" s="233">
        <f t="shared" si="10"/>
        <v>0</v>
      </c>
      <c r="K205" s="229" t="s">
        <v>649</v>
      </c>
      <c r="L205" s="234"/>
      <c r="M205" s="235" t="s">
        <v>1</v>
      </c>
      <c r="N205" s="236" t="s">
        <v>40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1392</v>
      </c>
      <c r="AT205" s="203" t="s">
        <v>592</v>
      </c>
      <c r="AU205" s="203" t="s">
        <v>84</v>
      </c>
      <c r="AY205" s="17" t="s">
        <v>184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82</v>
      </c>
      <c r="BK205" s="204">
        <f t="shared" si="19"/>
        <v>0</v>
      </c>
      <c r="BL205" s="17" t="s">
        <v>1392</v>
      </c>
      <c r="BM205" s="203" t="s">
        <v>3363</v>
      </c>
    </row>
    <row r="206" spans="1:65" s="2" customFormat="1" ht="24">
      <c r="A206" s="34"/>
      <c r="B206" s="35"/>
      <c r="C206" s="192" t="s">
        <v>926</v>
      </c>
      <c r="D206" s="192" t="s">
        <v>187</v>
      </c>
      <c r="E206" s="193" t="s">
        <v>3298</v>
      </c>
      <c r="F206" s="194" t="s">
        <v>3299</v>
      </c>
      <c r="G206" s="195" t="s">
        <v>239</v>
      </c>
      <c r="H206" s="196">
        <v>1</v>
      </c>
      <c r="I206" s="197"/>
      <c r="J206" s="198">
        <f t="shared" si="10"/>
        <v>0</v>
      </c>
      <c r="K206" s="194" t="s">
        <v>190</v>
      </c>
      <c r="L206" s="39"/>
      <c r="M206" s="199" t="s">
        <v>1</v>
      </c>
      <c r="N206" s="200" t="s">
        <v>40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382</v>
      </c>
      <c r="AT206" s="203" t="s">
        <v>187</v>
      </c>
      <c r="AU206" s="203" t="s">
        <v>84</v>
      </c>
      <c r="AY206" s="17" t="s">
        <v>184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82</v>
      </c>
      <c r="BK206" s="204">
        <f t="shared" si="19"/>
        <v>0</v>
      </c>
      <c r="BL206" s="17" t="s">
        <v>382</v>
      </c>
      <c r="BM206" s="203" t="s">
        <v>3364</v>
      </c>
    </row>
    <row r="207" spans="1:65" s="2" customFormat="1" ht="33" customHeight="1">
      <c r="A207" s="34"/>
      <c r="B207" s="35"/>
      <c r="C207" s="227" t="s">
        <v>933</v>
      </c>
      <c r="D207" s="227" t="s">
        <v>592</v>
      </c>
      <c r="E207" s="228" t="s">
        <v>3301</v>
      </c>
      <c r="F207" s="229" t="s">
        <v>3302</v>
      </c>
      <c r="G207" s="230" t="s">
        <v>239</v>
      </c>
      <c r="H207" s="231">
        <v>1</v>
      </c>
      <c r="I207" s="232"/>
      <c r="J207" s="233">
        <f t="shared" si="10"/>
        <v>0</v>
      </c>
      <c r="K207" s="229" t="s">
        <v>649</v>
      </c>
      <c r="L207" s="234"/>
      <c r="M207" s="235" t="s">
        <v>1</v>
      </c>
      <c r="N207" s="236" t="s">
        <v>40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3226</v>
      </c>
      <c r="AT207" s="203" t="s">
        <v>592</v>
      </c>
      <c r="AU207" s="203" t="s">
        <v>84</v>
      </c>
      <c r="AY207" s="17" t="s">
        <v>184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82</v>
      </c>
      <c r="BK207" s="204">
        <f t="shared" si="19"/>
        <v>0</v>
      </c>
      <c r="BL207" s="17" t="s">
        <v>888</v>
      </c>
      <c r="BM207" s="203" t="s">
        <v>3365</v>
      </c>
    </row>
    <row r="208" spans="1:65" s="2" customFormat="1" ht="24">
      <c r="A208" s="34"/>
      <c r="B208" s="35"/>
      <c r="C208" s="192" t="s">
        <v>938</v>
      </c>
      <c r="D208" s="192" t="s">
        <v>187</v>
      </c>
      <c r="E208" s="193" t="s">
        <v>3304</v>
      </c>
      <c r="F208" s="194" t="s">
        <v>3305</v>
      </c>
      <c r="G208" s="195" t="s">
        <v>239</v>
      </c>
      <c r="H208" s="196">
        <v>1</v>
      </c>
      <c r="I208" s="197"/>
      <c r="J208" s="198">
        <f t="shared" si="10"/>
        <v>0</v>
      </c>
      <c r="K208" s="194" t="s">
        <v>190</v>
      </c>
      <c r="L208" s="39"/>
      <c r="M208" s="199" t="s">
        <v>1</v>
      </c>
      <c r="N208" s="200" t="s">
        <v>40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382</v>
      </c>
      <c r="AT208" s="203" t="s">
        <v>187</v>
      </c>
      <c r="AU208" s="203" t="s">
        <v>84</v>
      </c>
      <c r="AY208" s="17" t="s">
        <v>184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82</v>
      </c>
      <c r="BK208" s="204">
        <f t="shared" si="19"/>
        <v>0</v>
      </c>
      <c r="BL208" s="17" t="s">
        <v>382</v>
      </c>
      <c r="BM208" s="203" t="s">
        <v>3366</v>
      </c>
    </row>
    <row r="209" spans="1:65" s="2" customFormat="1" ht="16.5" customHeight="1">
      <c r="A209" s="34"/>
      <c r="B209" s="35"/>
      <c r="C209" s="227" t="s">
        <v>942</v>
      </c>
      <c r="D209" s="227" t="s">
        <v>592</v>
      </c>
      <c r="E209" s="228" t="s">
        <v>3307</v>
      </c>
      <c r="F209" s="229" t="s">
        <v>3308</v>
      </c>
      <c r="G209" s="230" t="s">
        <v>2126</v>
      </c>
      <c r="H209" s="231">
        <v>2</v>
      </c>
      <c r="I209" s="232"/>
      <c r="J209" s="233">
        <f t="shared" si="10"/>
        <v>0</v>
      </c>
      <c r="K209" s="229" t="s">
        <v>649</v>
      </c>
      <c r="L209" s="234"/>
      <c r="M209" s="235" t="s">
        <v>1</v>
      </c>
      <c r="N209" s="236" t="s">
        <v>40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1392</v>
      </c>
      <c r="AT209" s="203" t="s">
        <v>592</v>
      </c>
      <c r="AU209" s="203" t="s">
        <v>84</v>
      </c>
      <c r="AY209" s="17" t="s">
        <v>184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82</v>
      </c>
      <c r="BK209" s="204">
        <f t="shared" si="19"/>
        <v>0</v>
      </c>
      <c r="BL209" s="17" t="s">
        <v>1392</v>
      </c>
      <c r="BM209" s="203" t="s">
        <v>3367</v>
      </c>
    </row>
    <row r="210" spans="1:65" s="2" customFormat="1" ht="24">
      <c r="A210" s="34"/>
      <c r="B210" s="35"/>
      <c r="C210" s="192" t="s">
        <v>947</v>
      </c>
      <c r="D210" s="192" t="s">
        <v>187</v>
      </c>
      <c r="E210" s="193" t="s">
        <v>3310</v>
      </c>
      <c r="F210" s="194" t="s">
        <v>3311</v>
      </c>
      <c r="G210" s="195" t="s">
        <v>239</v>
      </c>
      <c r="H210" s="196">
        <v>2</v>
      </c>
      <c r="I210" s="197"/>
      <c r="J210" s="198">
        <f t="shared" si="10"/>
        <v>0</v>
      </c>
      <c r="K210" s="194" t="s">
        <v>190</v>
      </c>
      <c r="L210" s="39"/>
      <c r="M210" s="199" t="s">
        <v>1</v>
      </c>
      <c r="N210" s="200" t="s">
        <v>40</v>
      </c>
      <c r="O210" s="71"/>
      <c r="P210" s="201">
        <f t="shared" si="11"/>
        <v>0</v>
      </c>
      <c r="Q210" s="201">
        <v>0</v>
      </c>
      <c r="R210" s="201">
        <f t="shared" si="12"/>
        <v>0</v>
      </c>
      <c r="S210" s="201">
        <v>0</v>
      </c>
      <c r="T210" s="202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382</v>
      </c>
      <c r="AT210" s="203" t="s">
        <v>187</v>
      </c>
      <c r="AU210" s="203" t="s">
        <v>84</v>
      </c>
      <c r="AY210" s="17" t="s">
        <v>184</v>
      </c>
      <c r="BE210" s="204">
        <f t="shared" si="14"/>
        <v>0</v>
      </c>
      <c r="BF210" s="204">
        <f t="shared" si="15"/>
        <v>0</v>
      </c>
      <c r="BG210" s="204">
        <f t="shared" si="16"/>
        <v>0</v>
      </c>
      <c r="BH210" s="204">
        <f t="shared" si="17"/>
        <v>0</v>
      </c>
      <c r="BI210" s="204">
        <f t="shared" si="18"/>
        <v>0</v>
      </c>
      <c r="BJ210" s="17" t="s">
        <v>82</v>
      </c>
      <c r="BK210" s="204">
        <f t="shared" si="19"/>
        <v>0</v>
      </c>
      <c r="BL210" s="17" t="s">
        <v>382</v>
      </c>
      <c r="BM210" s="203" t="s">
        <v>3368</v>
      </c>
    </row>
    <row r="211" spans="1:65" s="2" customFormat="1" ht="21.75" customHeight="1">
      <c r="A211" s="34"/>
      <c r="B211" s="35"/>
      <c r="C211" s="227" t="s">
        <v>952</v>
      </c>
      <c r="D211" s="227" t="s">
        <v>592</v>
      </c>
      <c r="E211" s="228" t="s">
        <v>3313</v>
      </c>
      <c r="F211" s="229" t="s">
        <v>3314</v>
      </c>
      <c r="G211" s="230" t="s">
        <v>239</v>
      </c>
      <c r="H211" s="231">
        <v>1</v>
      </c>
      <c r="I211" s="232"/>
      <c r="J211" s="233">
        <f t="shared" si="10"/>
        <v>0</v>
      </c>
      <c r="K211" s="229" t="s">
        <v>649</v>
      </c>
      <c r="L211" s="234"/>
      <c r="M211" s="235" t="s">
        <v>1</v>
      </c>
      <c r="N211" s="236" t="s">
        <v>40</v>
      </c>
      <c r="O211" s="71"/>
      <c r="P211" s="201">
        <f t="shared" si="11"/>
        <v>0</v>
      </c>
      <c r="Q211" s="201">
        <v>2.1000000000000001E-4</v>
      </c>
      <c r="R211" s="201">
        <f t="shared" si="12"/>
        <v>2.1000000000000001E-4</v>
      </c>
      <c r="S211" s="201">
        <v>0</v>
      </c>
      <c r="T211" s="202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3226</v>
      </c>
      <c r="AT211" s="203" t="s">
        <v>592</v>
      </c>
      <c r="AU211" s="203" t="s">
        <v>84</v>
      </c>
      <c r="AY211" s="17" t="s">
        <v>184</v>
      </c>
      <c r="BE211" s="204">
        <f t="shared" si="14"/>
        <v>0</v>
      </c>
      <c r="BF211" s="204">
        <f t="shared" si="15"/>
        <v>0</v>
      </c>
      <c r="BG211" s="204">
        <f t="shared" si="16"/>
        <v>0</v>
      </c>
      <c r="BH211" s="204">
        <f t="shared" si="17"/>
        <v>0</v>
      </c>
      <c r="BI211" s="204">
        <f t="shared" si="18"/>
        <v>0</v>
      </c>
      <c r="BJ211" s="17" t="s">
        <v>82</v>
      </c>
      <c r="BK211" s="204">
        <f t="shared" si="19"/>
        <v>0</v>
      </c>
      <c r="BL211" s="17" t="s">
        <v>888</v>
      </c>
      <c r="BM211" s="203" t="s">
        <v>3369</v>
      </c>
    </row>
    <row r="212" spans="1:65" s="2" customFormat="1" ht="24">
      <c r="A212" s="34"/>
      <c r="B212" s="35"/>
      <c r="C212" s="192" t="s">
        <v>957</v>
      </c>
      <c r="D212" s="192" t="s">
        <v>187</v>
      </c>
      <c r="E212" s="193" t="s">
        <v>3316</v>
      </c>
      <c r="F212" s="194" t="s">
        <v>3317</v>
      </c>
      <c r="G212" s="195" t="s">
        <v>239</v>
      </c>
      <c r="H212" s="196">
        <v>1</v>
      </c>
      <c r="I212" s="197"/>
      <c r="J212" s="198">
        <f t="shared" si="10"/>
        <v>0</v>
      </c>
      <c r="K212" s="194" t="s">
        <v>190</v>
      </c>
      <c r="L212" s="39"/>
      <c r="M212" s="199" t="s">
        <v>1</v>
      </c>
      <c r="N212" s="200" t="s">
        <v>40</v>
      </c>
      <c r="O212" s="71"/>
      <c r="P212" s="201">
        <f t="shared" si="11"/>
        <v>0</v>
      </c>
      <c r="Q212" s="201">
        <v>0</v>
      </c>
      <c r="R212" s="201">
        <f t="shared" si="12"/>
        <v>0</v>
      </c>
      <c r="S212" s="201">
        <v>0</v>
      </c>
      <c r="T212" s="202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888</v>
      </c>
      <c r="AT212" s="203" t="s">
        <v>187</v>
      </c>
      <c r="AU212" s="203" t="s">
        <v>84</v>
      </c>
      <c r="AY212" s="17" t="s">
        <v>184</v>
      </c>
      <c r="BE212" s="204">
        <f t="shared" si="14"/>
        <v>0</v>
      </c>
      <c r="BF212" s="204">
        <f t="shared" si="15"/>
        <v>0</v>
      </c>
      <c r="BG212" s="204">
        <f t="shared" si="16"/>
        <v>0</v>
      </c>
      <c r="BH212" s="204">
        <f t="shared" si="17"/>
        <v>0</v>
      </c>
      <c r="BI212" s="204">
        <f t="shared" si="18"/>
        <v>0</v>
      </c>
      <c r="BJ212" s="17" t="s">
        <v>82</v>
      </c>
      <c r="BK212" s="204">
        <f t="shared" si="19"/>
        <v>0</v>
      </c>
      <c r="BL212" s="17" t="s">
        <v>888</v>
      </c>
      <c r="BM212" s="203" t="s">
        <v>3370</v>
      </c>
    </row>
    <row r="213" spans="1:65" s="2" customFormat="1" ht="24">
      <c r="A213" s="34"/>
      <c r="B213" s="35"/>
      <c r="C213" s="227" t="s">
        <v>873</v>
      </c>
      <c r="D213" s="227" t="s">
        <v>592</v>
      </c>
      <c r="E213" s="228" t="s">
        <v>3319</v>
      </c>
      <c r="F213" s="229" t="s">
        <v>3320</v>
      </c>
      <c r="G213" s="230" t="s">
        <v>239</v>
      </c>
      <c r="H213" s="231">
        <v>141</v>
      </c>
      <c r="I213" s="232"/>
      <c r="J213" s="233">
        <f t="shared" si="10"/>
        <v>0</v>
      </c>
      <c r="K213" s="229" t="s">
        <v>190</v>
      </c>
      <c r="L213" s="234"/>
      <c r="M213" s="235" t="s">
        <v>1</v>
      </c>
      <c r="N213" s="236" t="s">
        <v>40</v>
      </c>
      <c r="O213" s="71"/>
      <c r="P213" s="201">
        <f t="shared" si="11"/>
        <v>0</v>
      </c>
      <c r="Q213" s="201">
        <v>1.0000000000000001E-5</v>
      </c>
      <c r="R213" s="201">
        <f t="shared" si="12"/>
        <v>1.41E-3</v>
      </c>
      <c r="S213" s="201">
        <v>0</v>
      </c>
      <c r="T213" s="202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251</v>
      </c>
      <c r="AT213" s="203" t="s">
        <v>592</v>
      </c>
      <c r="AU213" s="203" t="s">
        <v>84</v>
      </c>
      <c r="AY213" s="17" t="s">
        <v>184</v>
      </c>
      <c r="BE213" s="204">
        <f t="shared" si="14"/>
        <v>0</v>
      </c>
      <c r="BF213" s="204">
        <f t="shared" si="15"/>
        <v>0</v>
      </c>
      <c r="BG213" s="204">
        <f t="shared" si="16"/>
        <v>0</v>
      </c>
      <c r="BH213" s="204">
        <f t="shared" si="17"/>
        <v>0</v>
      </c>
      <c r="BI213" s="204">
        <f t="shared" si="18"/>
        <v>0</v>
      </c>
      <c r="BJ213" s="17" t="s">
        <v>82</v>
      </c>
      <c r="BK213" s="204">
        <f t="shared" si="19"/>
        <v>0</v>
      </c>
      <c r="BL213" s="17" t="s">
        <v>191</v>
      </c>
      <c r="BM213" s="203" t="s">
        <v>3371</v>
      </c>
    </row>
    <row r="214" spans="1:65" s="2" customFormat="1" ht="24">
      <c r="A214" s="34"/>
      <c r="B214" s="35"/>
      <c r="C214" s="227" t="s">
        <v>964</v>
      </c>
      <c r="D214" s="227" t="s">
        <v>592</v>
      </c>
      <c r="E214" s="228" t="s">
        <v>3322</v>
      </c>
      <c r="F214" s="229" t="s">
        <v>3323</v>
      </c>
      <c r="G214" s="230" t="s">
        <v>239</v>
      </c>
      <c r="H214" s="231">
        <v>4</v>
      </c>
      <c r="I214" s="232"/>
      <c r="J214" s="233">
        <f t="shared" si="10"/>
        <v>0</v>
      </c>
      <c r="K214" s="229" t="s">
        <v>190</v>
      </c>
      <c r="L214" s="234"/>
      <c r="M214" s="235" t="s">
        <v>1</v>
      </c>
      <c r="N214" s="236" t="s">
        <v>40</v>
      </c>
      <c r="O214" s="71"/>
      <c r="P214" s="201">
        <f t="shared" si="11"/>
        <v>0</v>
      </c>
      <c r="Q214" s="201">
        <v>1.0000000000000001E-5</v>
      </c>
      <c r="R214" s="201">
        <f t="shared" si="12"/>
        <v>4.0000000000000003E-5</v>
      </c>
      <c r="S214" s="201">
        <v>0</v>
      </c>
      <c r="T214" s="202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251</v>
      </c>
      <c r="AT214" s="203" t="s">
        <v>592</v>
      </c>
      <c r="AU214" s="203" t="s">
        <v>84</v>
      </c>
      <c r="AY214" s="17" t="s">
        <v>184</v>
      </c>
      <c r="BE214" s="204">
        <f t="shared" si="14"/>
        <v>0</v>
      </c>
      <c r="BF214" s="204">
        <f t="shared" si="15"/>
        <v>0</v>
      </c>
      <c r="BG214" s="204">
        <f t="shared" si="16"/>
        <v>0</v>
      </c>
      <c r="BH214" s="204">
        <f t="shared" si="17"/>
        <v>0</v>
      </c>
      <c r="BI214" s="204">
        <f t="shared" si="18"/>
        <v>0</v>
      </c>
      <c r="BJ214" s="17" t="s">
        <v>82</v>
      </c>
      <c r="BK214" s="204">
        <f t="shared" si="19"/>
        <v>0</v>
      </c>
      <c r="BL214" s="17" t="s">
        <v>191</v>
      </c>
      <c r="BM214" s="203" t="s">
        <v>3372</v>
      </c>
    </row>
    <row r="215" spans="1:65" s="2" customFormat="1" ht="24">
      <c r="A215" s="34"/>
      <c r="B215" s="35"/>
      <c r="C215" s="192" t="s">
        <v>972</v>
      </c>
      <c r="D215" s="192" t="s">
        <v>187</v>
      </c>
      <c r="E215" s="193" t="s">
        <v>3325</v>
      </c>
      <c r="F215" s="194" t="s">
        <v>3326</v>
      </c>
      <c r="G215" s="195" t="s">
        <v>239</v>
      </c>
      <c r="H215" s="196">
        <v>145</v>
      </c>
      <c r="I215" s="197"/>
      <c r="J215" s="198">
        <f t="shared" si="10"/>
        <v>0</v>
      </c>
      <c r="K215" s="194" t="s">
        <v>190</v>
      </c>
      <c r="L215" s="39"/>
      <c r="M215" s="199" t="s">
        <v>1</v>
      </c>
      <c r="N215" s="200" t="s">
        <v>40</v>
      </c>
      <c r="O215" s="71"/>
      <c r="P215" s="201">
        <f t="shared" si="11"/>
        <v>0</v>
      </c>
      <c r="Q215" s="201">
        <v>0</v>
      </c>
      <c r="R215" s="201">
        <f t="shared" si="12"/>
        <v>0</v>
      </c>
      <c r="S215" s="201">
        <v>0</v>
      </c>
      <c r="T215" s="202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382</v>
      </c>
      <c r="AT215" s="203" t="s">
        <v>187</v>
      </c>
      <c r="AU215" s="203" t="s">
        <v>84</v>
      </c>
      <c r="AY215" s="17" t="s">
        <v>184</v>
      </c>
      <c r="BE215" s="204">
        <f t="shared" si="14"/>
        <v>0</v>
      </c>
      <c r="BF215" s="204">
        <f t="shared" si="15"/>
        <v>0</v>
      </c>
      <c r="BG215" s="204">
        <f t="shared" si="16"/>
        <v>0</v>
      </c>
      <c r="BH215" s="204">
        <f t="shared" si="17"/>
        <v>0</v>
      </c>
      <c r="BI215" s="204">
        <f t="shared" si="18"/>
        <v>0</v>
      </c>
      <c r="BJ215" s="17" t="s">
        <v>82</v>
      </c>
      <c r="BK215" s="204">
        <f t="shared" si="19"/>
        <v>0</v>
      </c>
      <c r="BL215" s="17" t="s">
        <v>382</v>
      </c>
      <c r="BM215" s="203" t="s">
        <v>3373</v>
      </c>
    </row>
    <row r="216" spans="1:65" s="2" customFormat="1" ht="24">
      <c r="A216" s="34"/>
      <c r="B216" s="35"/>
      <c r="C216" s="227" t="s">
        <v>992</v>
      </c>
      <c r="D216" s="227" t="s">
        <v>592</v>
      </c>
      <c r="E216" s="228" t="s">
        <v>3328</v>
      </c>
      <c r="F216" s="229" t="s">
        <v>3329</v>
      </c>
      <c r="G216" s="230" t="s">
        <v>239</v>
      </c>
      <c r="H216" s="231">
        <v>3</v>
      </c>
      <c r="I216" s="232"/>
      <c r="J216" s="233">
        <f t="shared" si="10"/>
        <v>0</v>
      </c>
      <c r="K216" s="229" t="s">
        <v>190</v>
      </c>
      <c r="L216" s="234"/>
      <c r="M216" s="235" t="s">
        <v>1</v>
      </c>
      <c r="N216" s="236" t="s">
        <v>40</v>
      </c>
      <c r="O216" s="71"/>
      <c r="P216" s="201">
        <f t="shared" si="11"/>
        <v>0</v>
      </c>
      <c r="Q216" s="201">
        <v>3.0000000000000001E-5</v>
      </c>
      <c r="R216" s="201">
        <f t="shared" si="12"/>
        <v>9.0000000000000006E-5</v>
      </c>
      <c r="S216" s="201">
        <v>0</v>
      </c>
      <c r="T216" s="202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251</v>
      </c>
      <c r="AT216" s="203" t="s">
        <v>592</v>
      </c>
      <c r="AU216" s="203" t="s">
        <v>84</v>
      </c>
      <c r="AY216" s="17" t="s">
        <v>184</v>
      </c>
      <c r="BE216" s="204">
        <f t="shared" si="14"/>
        <v>0</v>
      </c>
      <c r="BF216" s="204">
        <f t="shared" si="15"/>
        <v>0</v>
      </c>
      <c r="BG216" s="204">
        <f t="shared" si="16"/>
        <v>0</v>
      </c>
      <c r="BH216" s="204">
        <f t="shared" si="17"/>
        <v>0</v>
      </c>
      <c r="BI216" s="204">
        <f t="shared" si="18"/>
        <v>0</v>
      </c>
      <c r="BJ216" s="17" t="s">
        <v>82</v>
      </c>
      <c r="BK216" s="204">
        <f t="shared" si="19"/>
        <v>0</v>
      </c>
      <c r="BL216" s="17" t="s">
        <v>191</v>
      </c>
      <c r="BM216" s="203" t="s">
        <v>3374</v>
      </c>
    </row>
    <row r="217" spans="1:65" s="2" customFormat="1" ht="24">
      <c r="A217" s="34"/>
      <c r="B217" s="35"/>
      <c r="C217" s="192" t="s">
        <v>1012</v>
      </c>
      <c r="D217" s="192" t="s">
        <v>187</v>
      </c>
      <c r="E217" s="193" t="s">
        <v>3331</v>
      </c>
      <c r="F217" s="194" t="s">
        <v>3332</v>
      </c>
      <c r="G217" s="195" t="s">
        <v>239</v>
      </c>
      <c r="H217" s="196">
        <v>3</v>
      </c>
      <c r="I217" s="197"/>
      <c r="J217" s="198">
        <f t="shared" si="10"/>
        <v>0</v>
      </c>
      <c r="K217" s="194" t="s">
        <v>190</v>
      </c>
      <c r="L217" s="39"/>
      <c r="M217" s="199" t="s">
        <v>1</v>
      </c>
      <c r="N217" s="200" t="s">
        <v>40</v>
      </c>
      <c r="O217" s="71"/>
      <c r="P217" s="201">
        <f t="shared" si="11"/>
        <v>0</v>
      </c>
      <c r="Q217" s="201">
        <v>0</v>
      </c>
      <c r="R217" s="201">
        <f t="shared" si="12"/>
        <v>0</v>
      </c>
      <c r="S217" s="201">
        <v>0</v>
      </c>
      <c r="T217" s="202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382</v>
      </c>
      <c r="AT217" s="203" t="s">
        <v>187</v>
      </c>
      <c r="AU217" s="203" t="s">
        <v>84</v>
      </c>
      <c r="AY217" s="17" t="s">
        <v>184</v>
      </c>
      <c r="BE217" s="204">
        <f t="shared" si="14"/>
        <v>0</v>
      </c>
      <c r="BF217" s="204">
        <f t="shared" si="15"/>
        <v>0</v>
      </c>
      <c r="BG217" s="204">
        <f t="shared" si="16"/>
        <v>0</v>
      </c>
      <c r="BH217" s="204">
        <f t="shared" si="17"/>
        <v>0</v>
      </c>
      <c r="BI217" s="204">
        <f t="shared" si="18"/>
        <v>0</v>
      </c>
      <c r="BJ217" s="17" t="s">
        <v>82</v>
      </c>
      <c r="BK217" s="204">
        <f t="shared" si="19"/>
        <v>0</v>
      </c>
      <c r="BL217" s="17" t="s">
        <v>382</v>
      </c>
      <c r="BM217" s="203" t="s">
        <v>3375</v>
      </c>
    </row>
    <row r="218" spans="1:65" s="12" customFormat="1" ht="22.9" customHeight="1">
      <c r="B218" s="176"/>
      <c r="C218" s="177"/>
      <c r="D218" s="178" t="s">
        <v>74</v>
      </c>
      <c r="E218" s="190" t="s">
        <v>3376</v>
      </c>
      <c r="F218" s="190" t="s">
        <v>1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SUM(P219:P227)</f>
        <v>0</v>
      </c>
      <c r="Q218" s="184"/>
      <c r="R218" s="185">
        <f>SUM(R219:R227)</f>
        <v>5.0000000000000002E-5</v>
      </c>
      <c r="S218" s="184"/>
      <c r="T218" s="186">
        <f>SUM(T219:T227)</f>
        <v>0</v>
      </c>
      <c r="AR218" s="187" t="s">
        <v>82</v>
      </c>
      <c r="AT218" s="188" t="s">
        <v>74</v>
      </c>
      <c r="AU218" s="188" t="s">
        <v>82</v>
      </c>
      <c r="AY218" s="187" t="s">
        <v>184</v>
      </c>
      <c r="BK218" s="189">
        <f>SUM(BK219:BK227)</f>
        <v>0</v>
      </c>
    </row>
    <row r="219" spans="1:65" s="2" customFormat="1" ht="66.75" customHeight="1">
      <c r="A219" s="34"/>
      <c r="B219" s="35"/>
      <c r="C219" s="227" t="s">
        <v>1018</v>
      </c>
      <c r="D219" s="227" t="s">
        <v>592</v>
      </c>
      <c r="E219" s="228" t="s">
        <v>3377</v>
      </c>
      <c r="F219" s="229" t="s">
        <v>3378</v>
      </c>
      <c r="G219" s="230" t="s">
        <v>2126</v>
      </c>
      <c r="H219" s="231">
        <v>1</v>
      </c>
      <c r="I219" s="232"/>
      <c r="J219" s="233">
        <f t="shared" ref="J219:J227" si="20">ROUND(I219*H219,2)</f>
        <v>0</v>
      </c>
      <c r="K219" s="229" t="s">
        <v>649</v>
      </c>
      <c r="L219" s="234"/>
      <c r="M219" s="235" t="s">
        <v>1</v>
      </c>
      <c r="N219" s="236" t="s">
        <v>40</v>
      </c>
      <c r="O219" s="71"/>
      <c r="P219" s="201">
        <f t="shared" ref="P219:P227" si="21">O219*H219</f>
        <v>0</v>
      </c>
      <c r="Q219" s="201">
        <v>0</v>
      </c>
      <c r="R219" s="201">
        <f t="shared" ref="R219:R227" si="22">Q219*H219</f>
        <v>0</v>
      </c>
      <c r="S219" s="201">
        <v>0</v>
      </c>
      <c r="T219" s="202">
        <f t="shared" ref="T219:T227" si="23"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1392</v>
      </c>
      <c r="AT219" s="203" t="s">
        <v>592</v>
      </c>
      <c r="AU219" s="203" t="s">
        <v>84</v>
      </c>
      <c r="AY219" s="17" t="s">
        <v>184</v>
      </c>
      <c r="BE219" s="204">
        <f t="shared" ref="BE219:BE227" si="24">IF(N219="základní",J219,0)</f>
        <v>0</v>
      </c>
      <c r="BF219" s="204">
        <f t="shared" ref="BF219:BF227" si="25">IF(N219="snížená",J219,0)</f>
        <v>0</v>
      </c>
      <c r="BG219" s="204">
        <f t="shared" ref="BG219:BG227" si="26">IF(N219="zákl. přenesená",J219,0)</f>
        <v>0</v>
      </c>
      <c r="BH219" s="204">
        <f t="shared" ref="BH219:BH227" si="27">IF(N219="sníž. přenesená",J219,0)</f>
        <v>0</v>
      </c>
      <c r="BI219" s="204">
        <f t="shared" ref="BI219:BI227" si="28">IF(N219="nulová",J219,0)</f>
        <v>0</v>
      </c>
      <c r="BJ219" s="17" t="s">
        <v>82</v>
      </c>
      <c r="BK219" s="204">
        <f t="shared" ref="BK219:BK227" si="29">ROUND(I219*H219,2)</f>
        <v>0</v>
      </c>
      <c r="BL219" s="17" t="s">
        <v>1392</v>
      </c>
      <c r="BM219" s="203" t="s">
        <v>3379</v>
      </c>
    </row>
    <row r="220" spans="1:65" s="2" customFormat="1" ht="24">
      <c r="A220" s="34"/>
      <c r="B220" s="35"/>
      <c r="C220" s="192" t="s">
        <v>1055</v>
      </c>
      <c r="D220" s="192" t="s">
        <v>187</v>
      </c>
      <c r="E220" s="193" t="s">
        <v>3380</v>
      </c>
      <c r="F220" s="194" t="s">
        <v>3381</v>
      </c>
      <c r="G220" s="195" t="s">
        <v>239</v>
      </c>
      <c r="H220" s="196">
        <v>1</v>
      </c>
      <c r="I220" s="197"/>
      <c r="J220" s="198">
        <f t="shared" si="20"/>
        <v>0</v>
      </c>
      <c r="K220" s="194" t="s">
        <v>190</v>
      </c>
      <c r="L220" s="39"/>
      <c r="M220" s="199" t="s">
        <v>1</v>
      </c>
      <c r="N220" s="200" t="s">
        <v>40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382</v>
      </c>
      <c r="AT220" s="203" t="s">
        <v>187</v>
      </c>
      <c r="AU220" s="203" t="s">
        <v>84</v>
      </c>
      <c r="AY220" s="17" t="s">
        <v>184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82</v>
      </c>
      <c r="BK220" s="204">
        <f t="shared" si="29"/>
        <v>0</v>
      </c>
      <c r="BL220" s="17" t="s">
        <v>382</v>
      </c>
      <c r="BM220" s="203" t="s">
        <v>3382</v>
      </c>
    </row>
    <row r="221" spans="1:65" s="2" customFormat="1" ht="24">
      <c r="A221" s="34"/>
      <c r="B221" s="35"/>
      <c r="C221" s="227" t="s">
        <v>1059</v>
      </c>
      <c r="D221" s="227" t="s">
        <v>592</v>
      </c>
      <c r="E221" s="228" t="s">
        <v>3258</v>
      </c>
      <c r="F221" s="229" t="s">
        <v>3259</v>
      </c>
      <c r="G221" s="230" t="s">
        <v>2126</v>
      </c>
      <c r="H221" s="231">
        <v>1</v>
      </c>
      <c r="I221" s="232"/>
      <c r="J221" s="233">
        <f t="shared" si="20"/>
        <v>0</v>
      </c>
      <c r="K221" s="229" t="s">
        <v>649</v>
      </c>
      <c r="L221" s="234"/>
      <c r="M221" s="235" t="s">
        <v>1</v>
      </c>
      <c r="N221" s="236" t="s">
        <v>40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1392</v>
      </c>
      <c r="AT221" s="203" t="s">
        <v>592</v>
      </c>
      <c r="AU221" s="203" t="s">
        <v>84</v>
      </c>
      <c r="AY221" s="17" t="s">
        <v>184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82</v>
      </c>
      <c r="BK221" s="204">
        <f t="shared" si="29"/>
        <v>0</v>
      </c>
      <c r="BL221" s="17" t="s">
        <v>1392</v>
      </c>
      <c r="BM221" s="203" t="s">
        <v>3383</v>
      </c>
    </row>
    <row r="222" spans="1:65" s="2" customFormat="1" ht="16.5" customHeight="1">
      <c r="A222" s="34"/>
      <c r="B222" s="35"/>
      <c r="C222" s="192" t="s">
        <v>1066</v>
      </c>
      <c r="D222" s="192" t="s">
        <v>187</v>
      </c>
      <c r="E222" s="193" t="s">
        <v>3264</v>
      </c>
      <c r="F222" s="194" t="s">
        <v>3265</v>
      </c>
      <c r="G222" s="195" t="s">
        <v>239</v>
      </c>
      <c r="H222" s="196">
        <v>1</v>
      </c>
      <c r="I222" s="197"/>
      <c r="J222" s="198">
        <f t="shared" si="20"/>
        <v>0</v>
      </c>
      <c r="K222" s="194" t="s">
        <v>190</v>
      </c>
      <c r="L222" s="39"/>
      <c r="M222" s="199" t="s">
        <v>1</v>
      </c>
      <c r="N222" s="200" t="s">
        <v>40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382</v>
      </c>
      <c r="AT222" s="203" t="s">
        <v>187</v>
      </c>
      <c r="AU222" s="203" t="s">
        <v>84</v>
      </c>
      <c r="AY222" s="17" t="s">
        <v>184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82</v>
      </c>
      <c r="BK222" s="204">
        <f t="shared" si="29"/>
        <v>0</v>
      </c>
      <c r="BL222" s="17" t="s">
        <v>382</v>
      </c>
      <c r="BM222" s="203" t="s">
        <v>3384</v>
      </c>
    </row>
    <row r="223" spans="1:65" s="2" customFormat="1" ht="36">
      <c r="A223" s="34"/>
      <c r="B223" s="35"/>
      <c r="C223" s="227" t="s">
        <v>1070</v>
      </c>
      <c r="D223" s="227" t="s">
        <v>592</v>
      </c>
      <c r="E223" s="228" t="s">
        <v>3286</v>
      </c>
      <c r="F223" s="229" t="s">
        <v>3287</v>
      </c>
      <c r="G223" s="230" t="s">
        <v>2126</v>
      </c>
      <c r="H223" s="231">
        <v>1</v>
      </c>
      <c r="I223" s="232"/>
      <c r="J223" s="233">
        <f t="shared" si="20"/>
        <v>0</v>
      </c>
      <c r="K223" s="229" t="s">
        <v>649</v>
      </c>
      <c r="L223" s="234"/>
      <c r="M223" s="235" t="s">
        <v>1</v>
      </c>
      <c r="N223" s="236" t="s">
        <v>40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1392</v>
      </c>
      <c r="AT223" s="203" t="s">
        <v>592</v>
      </c>
      <c r="AU223" s="203" t="s">
        <v>84</v>
      </c>
      <c r="AY223" s="17" t="s">
        <v>184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82</v>
      </c>
      <c r="BK223" s="204">
        <f t="shared" si="29"/>
        <v>0</v>
      </c>
      <c r="BL223" s="17" t="s">
        <v>1392</v>
      </c>
      <c r="BM223" s="203" t="s">
        <v>3385</v>
      </c>
    </row>
    <row r="224" spans="1:65" s="2" customFormat="1" ht="36">
      <c r="A224" s="34"/>
      <c r="B224" s="35"/>
      <c r="C224" s="227" t="s">
        <v>1091</v>
      </c>
      <c r="D224" s="227" t="s">
        <v>592</v>
      </c>
      <c r="E224" s="228" t="s">
        <v>3289</v>
      </c>
      <c r="F224" s="229" t="s">
        <v>3290</v>
      </c>
      <c r="G224" s="230" t="s">
        <v>2126</v>
      </c>
      <c r="H224" s="231">
        <v>1</v>
      </c>
      <c r="I224" s="232"/>
      <c r="J224" s="233">
        <f t="shared" si="20"/>
        <v>0</v>
      </c>
      <c r="K224" s="229" t="s">
        <v>649</v>
      </c>
      <c r="L224" s="234"/>
      <c r="M224" s="235" t="s">
        <v>1</v>
      </c>
      <c r="N224" s="236" t="s">
        <v>40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1392</v>
      </c>
      <c r="AT224" s="203" t="s">
        <v>592</v>
      </c>
      <c r="AU224" s="203" t="s">
        <v>84</v>
      </c>
      <c r="AY224" s="17" t="s">
        <v>184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82</v>
      </c>
      <c r="BK224" s="204">
        <f t="shared" si="29"/>
        <v>0</v>
      </c>
      <c r="BL224" s="17" t="s">
        <v>1392</v>
      </c>
      <c r="BM224" s="203" t="s">
        <v>3386</v>
      </c>
    </row>
    <row r="225" spans="1:65" s="2" customFormat="1" ht="24">
      <c r="A225" s="34"/>
      <c r="B225" s="35"/>
      <c r="C225" s="192" t="s">
        <v>1124</v>
      </c>
      <c r="D225" s="192" t="s">
        <v>187</v>
      </c>
      <c r="E225" s="193" t="s">
        <v>3292</v>
      </c>
      <c r="F225" s="194" t="s">
        <v>3293</v>
      </c>
      <c r="G225" s="195" t="s">
        <v>239</v>
      </c>
      <c r="H225" s="196">
        <v>2</v>
      </c>
      <c r="I225" s="197"/>
      <c r="J225" s="198">
        <f t="shared" si="20"/>
        <v>0</v>
      </c>
      <c r="K225" s="194" t="s">
        <v>190</v>
      </c>
      <c r="L225" s="39"/>
      <c r="M225" s="199" t="s">
        <v>1</v>
      </c>
      <c r="N225" s="200" t="s">
        <v>40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382</v>
      </c>
      <c r="AT225" s="203" t="s">
        <v>187</v>
      </c>
      <c r="AU225" s="203" t="s">
        <v>84</v>
      </c>
      <c r="AY225" s="17" t="s">
        <v>184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82</v>
      </c>
      <c r="BK225" s="204">
        <f t="shared" si="29"/>
        <v>0</v>
      </c>
      <c r="BL225" s="17" t="s">
        <v>382</v>
      </c>
      <c r="BM225" s="203" t="s">
        <v>3387</v>
      </c>
    </row>
    <row r="226" spans="1:65" s="2" customFormat="1" ht="24">
      <c r="A226" s="34"/>
      <c r="B226" s="35"/>
      <c r="C226" s="227" t="s">
        <v>1128</v>
      </c>
      <c r="D226" s="227" t="s">
        <v>592</v>
      </c>
      <c r="E226" s="228" t="s">
        <v>3319</v>
      </c>
      <c r="F226" s="229" t="s">
        <v>3320</v>
      </c>
      <c r="G226" s="230" t="s">
        <v>239</v>
      </c>
      <c r="H226" s="231">
        <v>5</v>
      </c>
      <c r="I226" s="232"/>
      <c r="J226" s="233">
        <f t="shared" si="20"/>
        <v>0</v>
      </c>
      <c r="K226" s="229" t="s">
        <v>190</v>
      </c>
      <c r="L226" s="234"/>
      <c r="M226" s="235" t="s">
        <v>1</v>
      </c>
      <c r="N226" s="236" t="s">
        <v>40</v>
      </c>
      <c r="O226" s="71"/>
      <c r="P226" s="201">
        <f t="shared" si="21"/>
        <v>0</v>
      </c>
      <c r="Q226" s="201">
        <v>1.0000000000000001E-5</v>
      </c>
      <c r="R226" s="201">
        <f t="shared" si="22"/>
        <v>5.0000000000000002E-5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251</v>
      </c>
      <c r="AT226" s="203" t="s">
        <v>592</v>
      </c>
      <c r="AU226" s="203" t="s">
        <v>84</v>
      </c>
      <c r="AY226" s="17" t="s">
        <v>184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82</v>
      </c>
      <c r="BK226" s="204">
        <f t="shared" si="29"/>
        <v>0</v>
      </c>
      <c r="BL226" s="17" t="s">
        <v>191</v>
      </c>
      <c r="BM226" s="203" t="s">
        <v>3388</v>
      </c>
    </row>
    <row r="227" spans="1:65" s="2" customFormat="1" ht="24">
      <c r="A227" s="34"/>
      <c r="B227" s="35"/>
      <c r="C227" s="192" t="s">
        <v>1177</v>
      </c>
      <c r="D227" s="192" t="s">
        <v>187</v>
      </c>
      <c r="E227" s="193" t="s">
        <v>3325</v>
      </c>
      <c r="F227" s="194" t="s">
        <v>3326</v>
      </c>
      <c r="G227" s="195" t="s">
        <v>239</v>
      </c>
      <c r="H227" s="196">
        <v>5</v>
      </c>
      <c r="I227" s="197"/>
      <c r="J227" s="198">
        <f t="shared" si="20"/>
        <v>0</v>
      </c>
      <c r="K227" s="194" t="s">
        <v>190</v>
      </c>
      <c r="L227" s="39"/>
      <c r="M227" s="199" t="s">
        <v>1</v>
      </c>
      <c r="N227" s="200" t="s">
        <v>40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382</v>
      </c>
      <c r="AT227" s="203" t="s">
        <v>187</v>
      </c>
      <c r="AU227" s="203" t="s">
        <v>84</v>
      </c>
      <c r="AY227" s="17" t="s">
        <v>184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82</v>
      </c>
      <c r="BK227" s="204">
        <f t="shared" si="29"/>
        <v>0</v>
      </c>
      <c r="BL227" s="17" t="s">
        <v>382</v>
      </c>
      <c r="BM227" s="203" t="s">
        <v>3389</v>
      </c>
    </row>
    <row r="228" spans="1:65" s="12" customFormat="1" ht="22.9" customHeight="1">
      <c r="B228" s="176"/>
      <c r="C228" s="177"/>
      <c r="D228" s="178" t="s">
        <v>74</v>
      </c>
      <c r="E228" s="190" t="s">
        <v>3390</v>
      </c>
      <c r="F228" s="190" t="s">
        <v>1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SUM(P229:P240)</f>
        <v>0</v>
      </c>
      <c r="Q228" s="184"/>
      <c r="R228" s="185">
        <f>SUM(R229:R240)</f>
        <v>4.0000000000000003E-5</v>
      </c>
      <c r="S228" s="184"/>
      <c r="T228" s="186">
        <f>SUM(T229:T240)</f>
        <v>0</v>
      </c>
      <c r="AR228" s="187" t="s">
        <v>82</v>
      </c>
      <c r="AT228" s="188" t="s">
        <v>74</v>
      </c>
      <c r="AU228" s="188" t="s">
        <v>82</v>
      </c>
      <c r="AY228" s="187" t="s">
        <v>184</v>
      </c>
      <c r="BK228" s="189">
        <f>SUM(BK229:BK240)</f>
        <v>0</v>
      </c>
    </row>
    <row r="229" spans="1:65" s="2" customFormat="1" ht="24">
      <c r="A229" s="34"/>
      <c r="B229" s="35"/>
      <c r="C229" s="227" t="s">
        <v>729</v>
      </c>
      <c r="D229" s="227" t="s">
        <v>592</v>
      </c>
      <c r="E229" s="228" t="s">
        <v>3258</v>
      </c>
      <c r="F229" s="229" t="s">
        <v>3259</v>
      </c>
      <c r="G229" s="230" t="s">
        <v>2126</v>
      </c>
      <c r="H229" s="231">
        <v>1</v>
      </c>
      <c r="I229" s="232"/>
      <c r="J229" s="233">
        <f>ROUND(I229*H229,2)</f>
        <v>0</v>
      </c>
      <c r="K229" s="229" t="s">
        <v>649</v>
      </c>
      <c r="L229" s="234"/>
      <c r="M229" s="235" t="s">
        <v>1</v>
      </c>
      <c r="N229" s="236" t="s">
        <v>40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1392</v>
      </c>
      <c r="AT229" s="203" t="s">
        <v>592</v>
      </c>
      <c r="AU229" s="203" t="s">
        <v>84</v>
      </c>
      <c r="AY229" s="17" t="s">
        <v>184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82</v>
      </c>
      <c r="BK229" s="204">
        <f>ROUND(I229*H229,2)</f>
        <v>0</v>
      </c>
      <c r="BL229" s="17" t="s">
        <v>1392</v>
      </c>
      <c r="BM229" s="203" t="s">
        <v>3391</v>
      </c>
    </row>
    <row r="230" spans="1:65" s="14" customFormat="1" ht="11.25">
      <c r="B230" s="216"/>
      <c r="C230" s="217"/>
      <c r="D230" s="207" t="s">
        <v>193</v>
      </c>
      <c r="E230" s="218" t="s">
        <v>1</v>
      </c>
      <c r="F230" s="219" t="s">
        <v>82</v>
      </c>
      <c r="G230" s="217"/>
      <c r="H230" s="220">
        <v>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193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184</v>
      </c>
    </row>
    <row r="231" spans="1:65" s="2" customFormat="1" ht="16.5" customHeight="1">
      <c r="A231" s="34"/>
      <c r="B231" s="35"/>
      <c r="C231" s="192" t="s">
        <v>745</v>
      </c>
      <c r="D231" s="192" t="s">
        <v>187</v>
      </c>
      <c r="E231" s="193" t="s">
        <v>3264</v>
      </c>
      <c r="F231" s="194" t="s">
        <v>3265</v>
      </c>
      <c r="G231" s="195" t="s">
        <v>239</v>
      </c>
      <c r="H231" s="196">
        <v>1</v>
      </c>
      <c r="I231" s="197"/>
      <c r="J231" s="198">
        <f>ROUND(I231*H231,2)</f>
        <v>0</v>
      </c>
      <c r="K231" s="194" t="s">
        <v>190</v>
      </c>
      <c r="L231" s="39"/>
      <c r="M231" s="199" t="s">
        <v>1</v>
      </c>
      <c r="N231" s="200" t="s">
        <v>40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382</v>
      </c>
      <c r="AT231" s="203" t="s">
        <v>187</v>
      </c>
      <c r="AU231" s="203" t="s">
        <v>84</v>
      </c>
      <c r="AY231" s="17" t="s">
        <v>184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82</v>
      </c>
      <c r="BK231" s="204">
        <f>ROUND(I231*H231,2)</f>
        <v>0</v>
      </c>
      <c r="BL231" s="17" t="s">
        <v>382</v>
      </c>
      <c r="BM231" s="203" t="s">
        <v>3392</v>
      </c>
    </row>
    <row r="232" spans="1:65" s="2" customFormat="1" ht="16.5" customHeight="1">
      <c r="A232" s="34"/>
      <c r="B232" s="35"/>
      <c r="C232" s="227" t="s">
        <v>755</v>
      </c>
      <c r="D232" s="227" t="s">
        <v>592</v>
      </c>
      <c r="E232" s="228" t="s">
        <v>3307</v>
      </c>
      <c r="F232" s="229" t="s">
        <v>3308</v>
      </c>
      <c r="G232" s="230" t="s">
        <v>2126</v>
      </c>
      <c r="H232" s="231">
        <v>1</v>
      </c>
      <c r="I232" s="232"/>
      <c r="J232" s="233">
        <f>ROUND(I232*H232,2)</f>
        <v>0</v>
      </c>
      <c r="K232" s="229" t="s">
        <v>649</v>
      </c>
      <c r="L232" s="234"/>
      <c r="M232" s="235" t="s">
        <v>1</v>
      </c>
      <c r="N232" s="236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1392</v>
      </c>
      <c r="AT232" s="203" t="s">
        <v>592</v>
      </c>
      <c r="AU232" s="203" t="s">
        <v>84</v>
      </c>
      <c r="AY232" s="17" t="s">
        <v>184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1392</v>
      </c>
      <c r="BM232" s="203" t="s">
        <v>3393</v>
      </c>
    </row>
    <row r="233" spans="1:65" s="14" customFormat="1" ht="11.25">
      <c r="B233" s="216"/>
      <c r="C233" s="217"/>
      <c r="D233" s="207" t="s">
        <v>193</v>
      </c>
      <c r="E233" s="218" t="s">
        <v>1</v>
      </c>
      <c r="F233" s="219" t="s">
        <v>82</v>
      </c>
      <c r="G233" s="217"/>
      <c r="H233" s="220">
        <v>1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193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184</v>
      </c>
    </row>
    <row r="234" spans="1:65" s="2" customFormat="1" ht="24">
      <c r="A234" s="34"/>
      <c r="B234" s="35"/>
      <c r="C234" s="192" t="s">
        <v>1193</v>
      </c>
      <c r="D234" s="192" t="s">
        <v>187</v>
      </c>
      <c r="E234" s="193" t="s">
        <v>3310</v>
      </c>
      <c r="F234" s="194" t="s">
        <v>3311</v>
      </c>
      <c r="G234" s="195" t="s">
        <v>239</v>
      </c>
      <c r="H234" s="196">
        <v>1</v>
      </c>
      <c r="I234" s="197"/>
      <c r="J234" s="198">
        <f>ROUND(I234*H234,2)</f>
        <v>0</v>
      </c>
      <c r="K234" s="194" t="s">
        <v>190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382</v>
      </c>
      <c r="AT234" s="203" t="s">
        <v>187</v>
      </c>
      <c r="AU234" s="203" t="s">
        <v>84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382</v>
      </c>
      <c r="BM234" s="203" t="s">
        <v>3394</v>
      </c>
    </row>
    <row r="235" spans="1:65" s="2" customFormat="1" ht="16.5" customHeight="1">
      <c r="A235" s="34"/>
      <c r="B235" s="35"/>
      <c r="C235" s="227" t="s">
        <v>1212</v>
      </c>
      <c r="D235" s="227" t="s">
        <v>592</v>
      </c>
      <c r="E235" s="228" t="s">
        <v>3395</v>
      </c>
      <c r="F235" s="229" t="s">
        <v>3396</v>
      </c>
      <c r="G235" s="230" t="s">
        <v>2126</v>
      </c>
      <c r="H235" s="231">
        <v>1</v>
      </c>
      <c r="I235" s="232"/>
      <c r="J235" s="233">
        <f>ROUND(I235*H235,2)</f>
        <v>0</v>
      </c>
      <c r="K235" s="229" t="s">
        <v>649</v>
      </c>
      <c r="L235" s="234"/>
      <c r="M235" s="235" t="s">
        <v>1</v>
      </c>
      <c r="N235" s="236" t="s">
        <v>40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1392</v>
      </c>
      <c r="AT235" s="203" t="s">
        <v>592</v>
      </c>
      <c r="AU235" s="203" t="s">
        <v>84</v>
      </c>
      <c r="AY235" s="17" t="s">
        <v>184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1392</v>
      </c>
      <c r="BM235" s="203" t="s">
        <v>3397</v>
      </c>
    </row>
    <row r="236" spans="1:65" s="14" customFormat="1" ht="11.25">
      <c r="B236" s="216"/>
      <c r="C236" s="217"/>
      <c r="D236" s="207" t="s">
        <v>193</v>
      </c>
      <c r="E236" s="218" t="s">
        <v>1</v>
      </c>
      <c r="F236" s="219" t="s">
        <v>82</v>
      </c>
      <c r="G236" s="217"/>
      <c r="H236" s="220">
        <v>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193</v>
      </c>
      <c r="AU236" s="226" t="s">
        <v>84</v>
      </c>
      <c r="AV236" s="14" t="s">
        <v>84</v>
      </c>
      <c r="AW236" s="14" t="s">
        <v>31</v>
      </c>
      <c r="AX236" s="14" t="s">
        <v>75</v>
      </c>
      <c r="AY236" s="226" t="s">
        <v>184</v>
      </c>
    </row>
    <row r="237" spans="1:65" s="2" customFormat="1" ht="24">
      <c r="A237" s="34"/>
      <c r="B237" s="35"/>
      <c r="C237" s="192" t="s">
        <v>931</v>
      </c>
      <c r="D237" s="192" t="s">
        <v>187</v>
      </c>
      <c r="E237" s="193" t="s">
        <v>3398</v>
      </c>
      <c r="F237" s="194" t="s">
        <v>3305</v>
      </c>
      <c r="G237" s="195" t="s">
        <v>239</v>
      </c>
      <c r="H237" s="196">
        <v>1</v>
      </c>
      <c r="I237" s="197"/>
      <c r="J237" s="198">
        <f>ROUND(I237*H237,2)</f>
        <v>0</v>
      </c>
      <c r="K237" s="194" t="s">
        <v>190</v>
      </c>
      <c r="L237" s="39"/>
      <c r="M237" s="199" t="s">
        <v>1</v>
      </c>
      <c r="N237" s="200" t="s">
        <v>40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888</v>
      </c>
      <c r="AT237" s="203" t="s">
        <v>187</v>
      </c>
      <c r="AU237" s="203" t="s">
        <v>84</v>
      </c>
      <c r="AY237" s="17" t="s">
        <v>184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82</v>
      </c>
      <c r="BK237" s="204">
        <f>ROUND(I237*H237,2)</f>
        <v>0</v>
      </c>
      <c r="BL237" s="17" t="s">
        <v>888</v>
      </c>
      <c r="BM237" s="203" t="s">
        <v>3399</v>
      </c>
    </row>
    <row r="238" spans="1:65" s="2" customFormat="1" ht="24">
      <c r="A238" s="34"/>
      <c r="B238" s="35"/>
      <c r="C238" s="227" t="s">
        <v>1239</v>
      </c>
      <c r="D238" s="227" t="s">
        <v>592</v>
      </c>
      <c r="E238" s="228" t="s">
        <v>3319</v>
      </c>
      <c r="F238" s="229" t="s">
        <v>3320</v>
      </c>
      <c r="G238" s="230" t="s">
        <v>239</v>
      </c>
      <c r="H238" s="231">
        <v>4</v>
      </c>
      <c r="I238" s="232"/>
      <c r="J238" s="233">
        <f>ROUND(I238*H238,2)</f>
        <v>0</v>
      </c>
      <c r="K238" s="229" t="s">
        <v>190</v>
      </c>
      <c r="L238" s="234"/>
      <c r="M238" s="235" t="s">
        <v>1</v>
      </c>
      <c r="N238" s="236" t="s">
        <v>40</v>
      </c>
      <c r="O238" s="71"/>
      <c r="P238" s="201">
        <f>O238*H238</f>
        <v>0</v>
      </c>
      <c r="Q238" s="201">
        <v>1.0000000000000001E-5</v>
      </c>
      <c r="R238" s="201">
        <f>Q238*H238</f>
        <v>4.0000000000000003E-5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251</v>
      </c>
      <c r="AT238" s="203" t="s">
        <v>592</v>
      </c>
      <c r="AU238" s="203" t="s">
        <v>84</v>
      </c>
      <c r="AY238" s="17" t="s">
        <v>184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191</v>
      </c>
      <c r="BM238" s="203" t="s">
        <v>3400</v>
      </c>
    </row>
    <row r="239" spans="1:65" s="14" customFormat="1" ht="11.25">
      <c r="B239" s="216"/>
      <c r="C239" s="217"/>
      <c r="D239" s="207" t="s">
        <v>193</v>
      </c>
      <c r="E239" s="218" t="s">
        <v>1</v>
      </c>
      <c r="F239" s="219" t="s">
        <v>191</v>
      </c>
      <c r="G239" s="217"/>
      <c r="H239" s="220">
        <v>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193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184</v>
      </c>
    </row>
    <row r="240" spans="1:65" s="2" customFormat="1" ht="24">
      <c r="A240" s="34"/>
      <c r="B240" s="35"/>
      <c r="C240" s="192" t="s">
        <v>1248</v>
      </c>
      <c r="D240" s="192" t="s">
        <v>187</v>
      </c>
      <c r="E240" s="193" t="s">
        <v>3325</v>
      </c>
      <c r="F240" s="194" t="s">
        <v>3326</v>
      </c>
      <c r="G240" s="195" t="s">
        <v>239</v>
      </c>
      <c r="H240" s="196">
        <v>4</v>
      </c>
      <c r="I240" s="197"/>
      <c r="J240" s="198">
        <f>ROUND(I240*H240,2)</f>
        <v>0</v>
      </c>
      <c r="K240" s="194" t="s">
        <v>190</v>
      </c>
      <c r="L240" s="39"/>
      <c r="M240" s="199" t="s">
        <v>1</v>
      </c>
      <c r="N240" s="200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382</v>
      </c>
      <c r="AT240" s="203" t="s">
        <v>187</v>
      </c>
      <c r="AU240" s="203" t="s">
        <v>84</v>
      </c>
      <c r="AY240" s="17" t="s">
        <v>184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382</v>
      </c>
      <c r="BM240" s="203" t="s">
        <v>3401</v>
      </c>
    </row>
    <row r="241" spans="1:65" s="12" customFormat="1" ht="22.9" customHeight="1">
      <c r="B241" s="176"/>
      <c r="C241" s="177"/>
      <c r="D241" s="178" t="s">
        <v>74</v>
      </c>
      <c r="E241" s="190" t="s">
        <v>3402</v>
      </c>
      <c r="F241" s="190" t="s">
        <v>3403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SUM(P242:P302)</f>
        <v>0</v>
      </c>
      <c r="Q241" s="184"/>
      <c r="R241" s="185">
        <f>SUM(R242:R302)</f>
        <v>0</v>
      </c>
      <c r="S241" s="184"/>
      <c r="T241" s="186">
        <f>SUM(T242:T302)</f>
        <v>0</v>
      </c>
      <c r="AR241" s="187" t="s">
        <v>82</v>
      </c>
      <c r="AT241" s="188" t="s">
        <v>74</v>
      </c>
      <c r="AU241" s="188" t="s">
        <v>82</v>
      </c>
      <c r="AY241" s="187" t="s">
        <v>184</v>
      </c>
      <c r="BK241" s="189">
        <f>SUM(BK242:BK302)</f>
        <v>0</v>
      </c>
    </row>
    <row r="242" spans="1:65" s="2" customFormat="1" ht="24">
      <c r="A242" s="34"/>
      <c r="B242" s="35"/>
      <c r="C242" s="227" t="s">
        <v>1253</v>
      </c>
      <c r="D242" s="227" t="s">
        <v>592</v>
      </c>
      <c r="E242" s="228" t="s">
        <v>3404</v>
      </c>
      <c r="F242" s="229" t="s">
        <v>3405</v>
      </c>
      <c r="G242" s="230" t="s">
        <v>2126</v>
      </c>
      <c r="H242" s="231">
        <v>427</v>
      </c>
      <c r="I242" s="232"/>
      <c r="J242" s="233">
        <f>ROUND(I242*H242,2)</f>
        <v>0</v>
      </c>
      <c r="K242" s="229" t="s">
        <v>649</v>
      </c>
      <c r="L242" s="234"/>
      <c r="M242" s="235" t="s">
        <v>1</v>
      </c>
      <c r="N242" s="236" t="s">
        <v>40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1392</v>
      </c>
      <c r="AT242" s="203" t="s">
        <v>592</v>
      </c>
      <c r="AU242" s="203" t="s">
        <v>84</v>
      </c>
      <c r="AY242" s="17" t="s">
        <v>184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1392</v>
      </c>
      <c r="BM242" s="203" t="s">
        <v>3406</v>
      </c>
    </row>
    <row r="243" spans="1:65" s="14" customFormat="1" ht="11.25">
      <c r="B243" s="216"/>
      <c r="C243" s="217"/>
      <c r="D243" s="207" t="s">
        <v>193</v>
      </c>
      <c r="E243" s="218" t="s">
        <v>1</v>
      </c>
      <c r="F243" s="219" t="s">
        <v>3407</v>
      </c>
      <c r="G243" s="217"/>
      <c r="H243" s="220">
        <v>26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193</v>
      </c>
      <c r="AU243" s="226" t="s">
        <v>84</v>
      </c>
      <c r="AV243" s="14" t="s">
        <v>84</v>
      </c>
      <c r="AW243" s="14" t="s">
        <v>31</v>
      </c>
      <c r="AX243" s="14" t="s">
        <v>75</v>
      </c>
      <c r="AY243" s="226" t="s">
        <v>184</v>
      </c>
    </row>
    <row r="244" spans="1:65" s="14" customFormat="1" ht="11.25">
      <c r="B244" s="216"/>
      <c r="C244" s="217"/>
      <c r="D244" s="207" t="s">
        <v>193</v>
      </c>
      <c r="E244" s="218" t="s">
        <v>1</v>
      </c>
      <c r="F244" s="219" t="s">
        <v>3408</v>
      </c>
      <c r="G244" s="217"/>
      <c r="H244" s="220">
        <v>98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193</v>
      </c>
      <c r="AU244" s="226" t="s">
        <v>84</v>
      </c>
      <c r="AV244" s="14" t="s">
        <v>84</v>
      </c>
      <c r="AW244" s="14" t="s">
        <v>31</v>
      </c>
      <c r="AX244" s="14" t="s">
        <v>75</v>
      </c>
      <c r="AY244" s="226" t="s">
        <v>184</v>
      </c>
    </row>
    <row r="245" spans="1:65" s="14" customFormat="1" ht="11.25">
      <c r="B245" s="216"/>
      <c r="C245" s="217"/>
      <c r="D245" s="207" t="s">
        <v>193</v>
      </c>
      <c r="E245" s="218" t="s">
        <v>1</v>
      </c>
      <c r="F245" s="219" t="s">
        <v>3409</v>
      </c>
      <c r="G245" s="217"/>
      <c r="H245" s="220">
        <v>207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193</v>
      </c>
      <c r="AU245" s="226" t="s">
        <v>84</v>
      </c>
      <c r="AV245" s="14" t="s">
        <v>84</v>
      </c>
      <c r="AW245" s="14" t="s">
        <v>31</v>
      </c>
      <c r="AX245" s="14" t="s">
        <v>75</v>
      </c>
      <c r="AY245" s="226" t="s">
        <v>184</v>
      </c>
    </row>
    <row r="246" spans="1:65" s="14" customFormat="1" ht="11.25">
      <c r="B246" s="216"/>
      <c r="C246" s="217"/>
      <c r="D246" s="207" t="s">
        <v>193</v>
      </c>
      <c r="E246" s="218" t="s">
        <v>1</v>
      </c>
      <c r="F246" s="219" t="s">
        <v>3410</v>
      </c>
      <c r="G246" s="217"/>
      <c r="H246" s="220">
        <v>96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193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184</v>
      </c>
    </row>
    <row r="247" spans="1:65" s="2" customFormat="1" ht="24">
      <c r="A247" s="34"/>
      <c r="B247" s="35"/>
      <c r="C247" s="227" t="s">
        <v>1263</v>
      </c>
      <c r="D247" s="227" t="s">
        <v>592</v>
      </c>
      <c r="E247" s="228" t="s">
        <v>3411</v>
      </c>
      <c r="F247" s="229" t="s">
        <v>3412</v>
      </c>
      <c r="G247" s="230" t="s">
        <v>2126</v>
      </c>
      <c r="H247" s="231">
        <v>47</v>
      </c>
      <c r="I247" s="232"/>
      <c r="J247" s="233">
        <f>ROUND(I247*H247,2)</f>
        <v>0</v>
      </c>
      <c r="K247" s="229" t="s">
        <v>649</v>
      </c>
      <c r="L247" s="234"/>
      <c r="M247" s="235" t="s">
        <v>1</v>
      </c>
      <c r="N247" s="236" t="s">
        <v>40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1392</v>
      </c>
      <c r="AT247" s="203" t="s">
        <v>592</v>
      </c>
      <c r="AU247" s="203" t="s">
        <v>84</v>
      </c>
      <c r="AY247" s="17" t="s">
        <v>184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1392</v>
      </c>
      <c r="BM247" s="203" t="s">
        <v>3413</v>
      </c>
    </row>
    <row r="248" spans="1:65" s="14" customFormat="1" ht="11.25">
      <c r="B248" s="216"/>
      <c r="C248" s="217"/>
      <c r="D248" s="207" t="s">
        <v>193</v>
      </c>
      <c r="E248" s="218" t="s">
        <v>1</v>
      </c>
      <c r="F248" s="219" t="s">
        <v>3414</v>
      </c>
      <c r="G248" s="217"/>
      <c r="H248" s="220">
        <v>47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193</v>
      </c>
      <c r="AU248" s="226" t="s">
        <v>84</v>
      </c>
      <c r="AV248" s="14" t="s">
        <v>84</v>
      </c>
      <c r="AW248" s="14" t="s">
        <v>31</v>
      </c>
      <c r="AX248" s="14" t="s">
        <v>82</v>
      </c>
      <c r="AY248" s="226" t="s">
        <v>184</v>
      </c>
    </row>
    <row r="249" spans="1:65" s="2" customFormat="1" ht="24">
      <c r="A249" s="34"/>
      <c r="B249" s="35"/>
      <c r="C249" s="192" t="s">
        <v>1267</v>
      </c>
      <c r="D249" s="192" t="s">
        <v>187</v>
      </c>
      <c r="E249" s="193" t="s">
        <v>3415</v>
      </c>
      <c r="F249" s="194" t="s">
        <v>3416</v>
      </c>
      <c r="G249" s="195" t="s">
        <v>239</v>
      </c>
      <c r="H249" s="196">
        <v>474</v>
      </c>
      <c r="I249" s="197"/>
      <c r="J249" s="198">
        <f>ROUND(I249*H249,2)</f>
        <v>0</v>
      </c>
      <c r="K249" s="194" t="s">
        <v>190</v>
      </c>
      <c r="L249" s="39"/>
      <c r="M249" s="199" t="s">
        <v>1</v>
      </c>
      <c r="N249" s="200" t="s">
        <v>40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382</v>
      </c>
      <c r="AT249" s="203" t="s">
        <v>187</v>
      </c>
      <c r="AU249" s="203" t="s">
        <v>84</v>
      </c>
      <c r="AY249" s="17" t="s">
        <v>184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82</v>
      </c>
      <c r="BK249" s="204">
        <f>ROUND(I249*H249,2)</f>
        <v>0</v>
      </c>
      <c r="BL249" s="17" t="s">
        <v>382</v>
      </c>
      <c r="BM249" s="203" t="s">
        <v>3417</v>
      </c>
    </row>
    <row r="250" spans="1:65" s="2" customFormat="1" ht="16.5" customHeight="1">
      <c r="A250" s="34"/>
      <c r="B250" s="35"/>
      <c r="C250" s="227" t="s">
        <v>1273</v>
      </c>
      <c r="D250" s="227" t="s">
        <v>592</v>
      </c>
      <c r="E250" s="228" t="s">
        <v>3418</v>
      </c>
      <c r="F250" s="229" t="s">
        <v>3419</v>
      </c>
      <c r="G250" s="230" t="s">
        <v>2126</v>
      </c>
      <c r="H250" s="231">
        <v>365</v>
      </c>
      <c r="I250" s="232"/>
      <c r="J250" s="233">
        <f>ROUND(I250*H250,2)</f>
        <v>0</v>
      </c>
      <c r="K250" s="229" t="s">
        <v>649</v>
      </c>
      <c r="L250" s="234"/>
      <c r="M250" s="235" t="s">
        <v>1</v>
      </c>
      <c r="N250" s="236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1392</v>
      </c>
      <c r="AT250" s="203" t="s">
        <v>592</v>
      </c>
      <c r="AU250" s="203" t="s">
        <v>84</v>
      </c>
      <c r="AY250" s="17" t="s">
        <v>184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1392</v>
      </c>
      <c r="BM250" s="203" t="s">
        <v>3420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3421</v>
      </c>
      <c r="G251" s="217"/>
      <c r="H251" s="220">
        <v>90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14" customFormat="1" ht="11.25">
      <c r="B252" s="216"/>
      <c r="C252" s="217"/>
      <c r="D252" s="207" t="s">
        <v>193</v>
      </c>
      <c r="E252" s="218" t="s">
        <v>1</v>
      </c>
      <c r="F252" s="219" t="s">
        <v>3422</v>
      </c>
      <c r="G252" s="217"/>
      <c r="H252" s="220">
        <v>275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193</v>
      </c>
      <c r="AU252" s="226" t="s">
        <v>84</v>
      </c>
      <c r="AV252" s="14" t="s">
        <v>84</v>
      </c>
      <c r="AW252" s="14" t="s">
        <v>31</v>
      </c>
      <c r="AX252" s="14" t="s">
        <v>75</v>
      </c>
      <c r="AY252" s="226" t="s">
        <v>184</v>
      </c>
    </row>
    <row r="253" spans="1:65" s="2" customFormat="1" ht="21.75" customHeight="1">
      <c r="A253" s="34"/>
      <c r="B253" s="35"/>
      <c r="C253" s="227" t="s">
        <v>1279</v>
      </c>
      <c r="D253" s="227" t="s">
        <v>592</v>
      </c>
      <c r="E253" s="228" t="s">
        <v>3423</v>
      </c>
      <c r="F253" s="229" t="s">
        <v>3424</v>
      </c>
      <c r="G253" s="230" t="s">
        <v>2126</v>
      </c>
      <c r="H253" s="231">
        <v>32</v>
      </c>
      <c r="I253" s="232"/>
      <c r="J253" s="233">
        <f>ROUND(I253*H253,2)</f>
        <v>0</v>
      </c>
      <c r="K253" s="229" t="s">
        <v>649</v>
      </c>
      <c r="L253" s="234"/>
      <c r="M253" s="235" t="s">
        <v>1</v>
      </c>
      <c r="N253" s="236" t="s">
        <v>40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1392</v>
      </c>
      <c r="AT253" s="203" t="s">
        <v>592</v>
      </c>
      <c r="AU253" s="203" t="s">
        <v>84</v>
      </c>
      <c r="AY253" s="17" t="s">
        <v>184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1392</v>
      </c>
      <c r="BM253" s="203" t="s">
        <v>3425</v>
      </c>
    </row>
    <row r="254" spans="1:65" s="14" customFormat="1" ht="11.25">
      <c r="B254" s="216"/>
      <c r="C254" s="217"/>
      <c r="D254" s="207" t="s">
        <v>193</v>
      </c>
      <c r="E254" s="218" t="s">
        <v>1</v>
      </c>
      <c r="F254" s="219" t="s">
        <v>715</v>
      </c>
      <c r="G254" s="217"/>
      <c r="H254" s="220">
        <v>32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193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184</v>
      </c>
    </row>
    <row r="255" spans="1:65" s="2" customFormat="1" ht="24">
      <c r="A255" s="34"/>
      <c r="B255" s="35"/>
      <c r="C255" s="227" t="s">
        <v>1286</v>
      </c>
      <c r="D255" s="227" t="s">
        <v>592</v>
      </c>
      <c r="E255" s="228" t="s">
        <v>3426</v>
      </c>
      <c r="F255" s="229" t="s">
        <v>3427</v>
      </c>
      <c r="G255" s="230" t="s">
        <v>2126</v>
      </c>
      <c r="H255" s="231">
        <v>18</v>
      </c>
      <c r="I255" s="232"/>
      <c r="J255" s="233">
        <f>ROUND(I255*H255,2)</f>
        <v>0</v>
      </c>
      <c r="K255" s="229" t="s">
        <v>649</v>
      </c>
      <c r="L255" s="234"/>
      <c r="M255" s="235" t="s">
        <v>1</v>
      </c>
      <c r="N255" s="236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1392</v>
      </c>
      <c r="AT255" s="203" t="s">
        <v>592</v>
      </c>
      <c r="AU255" s="203" t="s">
        <v>84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1392</v>
      </c>
      <c r="BM255" s="203" t="s">
        <v>3428</v>
      </c>
    </row>
    <row r="256" spans="1:65" s="14" customFormat="1" ht="11.25">
      <c r="B256" s="216"/>
      <c r="C256" s="217"/>
      <c r="D256" s="207" t="s">
        <v>193</v>
      </c>
      <c r="E256" s="218" t="s">
        <v>1</v>
      </c>
      <c r="F256" s="219" t="s">
        <v>455</v>
      </c>
      <c r="G256" s="217"/>
      <c r="H256" s="220">
        <v>18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193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184</v>
      </c>
    </row>
    <row r="257" spans="1:65" s="2" customFormat="1" ht="16.5" customHeight="1">
      <c r="A257" s="34"/>
      <c r="B257" s="35"/>
      <c r="C257" s="227" t="s">
        <v>1291</v>
      </c>
      <c r="D257" s="227" t="s">
        <v>592</v>
      </c>
      <c r="E257" s="228" t="s">
        <v>3429</v>
      </c>
      <c r="F257" s="229" t="s">
        <v>3430</v>
      </c>
      <c r="G257" s="230" t="s">
        <v>2126</v>
      </c>
      <c r="H257" s="231">
        <v>18</v>
      </c>
      <c r="I257" s="232"/>
      <c r="J257" s="233">
        <f>ROUND(I257*H257,2)</f>
        <v>0</v>
      </c>
      <c r="K257" s="229" t="s">
        <v>649</v>
      </c>
      <c r="L257" s="234"/>
      <c r="M257" s="235" t="s">
        <v>1</v>
      </c>
      <c r="N257" s="236" t="s">
        <v>40</v>
      </c>
      <c r="O257" s="7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1392</v>
      </c>
      <c r="AT257" s="203" t="s">
        <v>592</v>
      </c>
      <c r="AU257" s="203" t="s">
        <v>84</v>
      </c>
      <c r="AY257" s="17" t="s">
        <v>184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1392</v>
      </c>
      <c r="BM257" s="203" t="s">
        <v>3431</v>
      </c>
    </row>
    <row r="258" spans="1:65" s="14" customFormat="1" ht="11.25">
      <c r="B258" s="216"/>
      <c r="C258" s="217"/>
      <c r="D258" s="207" t="s">
        <v>193</v>
      </c>
      <c r="E258" s="218" t="s">
        <v>1</v>
      </c>
      <c r="F258" s="219" t="s">
        <v>455</v>
      </c>
      <c r="G258" s="217"/>
      <c r="H258" s="220">
        <v>18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1:65" s="2" customFormat="1" ht="16.5" customHeight="1">
      <c r="A259" s="34"/>
      <c r="B259" s="35"/>
      <c r="C259" s="192" t="s">
        <v>1296</v>
      </c>
      <c r="D259" s="192" t="s">
        <v>187</v>
      </c>
      <c r="E259" s="193" t="s">
        <v>3432</v>
      </c>
      <c r="F259" s="194" t="s">
        <v>3433</v>
      </c>
      <c r="G259" s="195" t="s">
        <v>239</v>
      </c>
      <c r="H259" s="196">
        <v>433</v>
      </c>
      <c r="I259" s="197"/>
      <c r="J259" s="198">
        <f t="shared" ref="J259:J265" si="30">ROUND(I259*H259,2)</f>
        <v>0</v>
      </c>
      <c r="K259" s="194" t="s">
        <v>190</v>
      </c>
      <c r="L259" s="39"/>
      <c r="M259" s="199" t="s">
        <v>1</v>
      </c>
      <c r="N259" s="200" t="s">
        <v>40</v>
      </c>
      <c r="O259" s="71"/>
      <c r="P259" s="201">
        <f t="shared" ref="P259:P265" si="31">O259*H259</f>
        <v>0</v>
      </c>
      <c r="Q259" s="201">
        <v>0</v>
      </c>
      <c r="R259" s="201">
        <f t="shared" ref="R259:R265" si="32">Q259*H259</f>
        <v>0</v>
      </c>
      <c r="S259" s="201">
        <v>0</v>
      </c>
      <c r="T259" s="202">
        <f t="shared" ref="T259:T265" si="33"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382</v>
      </c>
      <c r="AT259" s="203" t="s">
        <v>187</v>
      </c>
      <c r="AU259" s="203" t="s">
        <v>84</v>
      </c>
      <c r="AY259" s="17" t="s">
        <v>184</v>
      </c>
      <c r="BE259" s="204">
        <f t="shared" ref="BE259:BE265" si="34">IF(N259="základní",J259,0)</f>
        <v>0</v>
      </c>
      <c r="BF259" s="204">
        <f t="shared" ref="BF259:BF265" si="35">IF(N259="snížená",J259,0)</f>
        <v>0</v>
      </c>
      <c r="BG259" s="204">
        <f t="shared" ref="BG259:BG265" si="36">IF(N259="zákl. přenesená",J259,0)</f>
        <v>0</v>
      </c>
      <c r="BH259" s="204">
        <f t="shared" ref="BH259:BH265" si="37">IF(N259="sníž. přenesená",J259,0)</f>
        <v>0</v>
      </c>
      <c r="BI259" s="204">
        <f t="shared" ref="BI259:BI265" si="38">IF(N259="nulová",J259,0)</f>
        <v>0</v>
      </c>
      <c r="BJ259" s="17" t="s">
        <v>82</v>
      </c>
      <c r="BK259" s="204">
        <f t="shared" ref="BK259:BK265" si="39">ROUND(I259*H259,2)</f>
        <v>0</v>
      </c>
      <c r="BL259" s="17" t="s">
        <v>382</v>
      </c>
      <c r="BM259" s="203" t="s">
        <v>3434</v>
      </c>
    </row>
    <row r="260" spans="1:65" s="2" customFormat="1" ht="16.5" customHeight="1">
      <c r="A260" s="34"/>
      <c r="B260" s="35"/>
      <c r="C260" s="227" t="s">
        <v>1301</v>
      </c>
      <c r="D260" s="227" t="s">
        <v>592</v>
      </c>
      <c r="E260" s="228" t="s">
        <v>3435</v>
      </c>
      <c r="F260" s="229" t="s">
        <v>3436</v>
      </c>
      <c r="G260" s="230" t="s">
        <v>2126</v>
      </c>
      <c r="H260" s="231">
        <v>1</v>
      </c>
      <c r="I260" s="232"/>
      <c r="J260" s="233">
        <f t="shared" si="30"/>
        <v>0</v>
      </c>
      <c r="K260" s="229" t="s">
        <v>649</v>
      </c>
      <c r="L260" s="234"/>
      <c r="M260" s="235" t="s">
        <v>1</v>
      </c>
      <c r="N260" s="236" t="s">
        <v>40</v>
      </c>
      <c r="O260" s="71"/>
      <c r="P260" s="201">
        <f t="shared" si="31"/>
        <v>0</v>
      </c>
      <c r="Q260" s="201">
        <v>0</v>
      </c>
      <c r="R260" s="201">
        <f t="shared" si="32"/>
        <v>0</v>
      </c>
      <c r="S260" s="201">
        <v>0</v>
      </c>
      <c r="T260" s="202">
        <f t="shared" si="3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1392</v>
      </c>
      <c r="AT260" s="203" t="s">
        <v>592</v>
      </c>
      <c r="AU260" s="203" t="s">
        <v>84</v>
      </c>
      <c r="AY260" s="17" t="s">
        <v>184</v>
      </c>
      <c r="BE260" s="204">
        <f t="shared" si="34"/>
        <v>0</v>
      </c>
      <c r="BF260" s="204">
        <f t="shared" si="35"/>
        <v>0</v>
      </c>
      <c r="BG260" s="204">
        <f t="shared" si="36"/>
        <v>0</v>
      </c>
      <c r="BH260" s="204">
        <f t="shared" si="37"/>
        <v>0</v>
      </c>
      <c r="BI260" s="204">
        <f t="shared" si="38"/>
        <v>0</v>
      </c>
      <c r="BJ260" s="17" t="s">
        <v>82</v>
      </c>
      <c r="BK260" s="204">
        <f t="shared" si="39"/>
        <v>0</v>
      </c>
      <c r="BL260" s="17" t="s">
        <v>1392</v>
      </c>
      <c r="BM260" s="203" t="s">
        <v>3437</v>
      </c>
    </row>
    <row r="261" spans="1:65" s="2" customFormat="1" ht="16.5" customHeight="1">
      <c r="A261" s="34"/>
      <c r="B261" s="35"/>
      <c r="C261" s="227" t="s">
        <v>1308</v>
      </c>
      <c r="D261" s="227" t="s">
        <v>592</v>
      </c>
      <c r="E261" s="228" t="s">
        <v>3438</v>
      </c>
      <c r="F261" s="229" t="s">
        <v>3439</v>
      </c>
      <c r="G261" s="230" t="s">
        <v>2126</v>
      </c>
      <c r="H261" s="231">
        <v>1</v>
      </c>
      <c r="I261" s="232"/>
      <c r="J261" s="233">
        <f t="shared" si="30"/>
        <v>0</v>
      </c>
      <c r="K261" s="229" t="s">
        <v>649</v>
      </c>
      <c r="L261" s="234"/>
      <c r="M261" s="235" t="s">
        <v>1</v>
      </c>
      <c r="N261" s="236" t="s">
        <v>40</v>
      </c>
      <c r="O261" s="71"/>
      <c r="P261" s="201">
        <f t="shared" si="31"/>
        <v>0</v>
      </c>
      <c r="Q261" s="201">
        <v>0</v>
      </c>
      <c r="R261" s="201">
        <f t="shared" si="32"/>
        <v>0</v>
      </c>
      <c r="S261" s="201">
        <v>0</v>
      </c>
      <c r="T261" s="202">
        <f t="shared" si="3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1392</v>
      </c>
      <c r="AT261" s="203" t="s">
        <v>592</v>
      </c>
      <c r="AU261" s="203" t="s">
        <v>84</v>
      </c>
      <c r="AY261" s="17" t="s">
        <v>184</v>
      </c>
      <c r="BE261" s="204">
        <f t="shared" si="34"/>
        <v>0</v>
      </c>
      <c r="BF261" s="204">
        <f t="shared" si="35"/>
        <v>0</v>
      </c>
      <c r="BG261" s="204">
        <f t="shared" si="36"/>
        <v>0</v>
      </c>
      <c r="BH261" s="204">
        <f t="shared" si="37"/>
        <v>0</v>
      </c>
      <c r="BI261" s="204">
        <f t="shared" si="38"/>
        <v>0</v>
      </c>
      <c r="BJ261" s="17" t="s">
        <v>82</v>
      </c>
      <c r="BK261" s="204">
        <f t="shared" si="39"/>
        <v>0</v>
      </c>
      <c r="BL261" s="17" t="s">
        <v>1392</v>
      </c>
      <c r="BM261" s="203" t="s">
        <v>3440</v>
      </c>
    </row>
    <row r="262" spans="1:65" s="2" customFormat="1" ht="16.5" customHeight="1">
      <c r="A262" s="34"/>
      <c r="B262" s="35"/>
      <c r="C262" s="192" t="s">
        <v>1313</v>
      </c>
      <c r="D262" s="192" t="s">
        <v>187</v>
      </c>
      <c r="E262" s="193" t="s">
        <v>3441</v>
      </c>
      <c r="F262" s="194" t="s">
        <v>3442</v>
      </c>
      <c r="G262" s="195" t="s">
        <v>239</v>
      </c>
      <c r="H262" s="196">
        <v>1</v>
      </c>
      <c r="I262" s="197"/>
      <c r="J262" s="198">
        <f t="shared" si="30"/>
        <v>0</v>
      </c>
      <c r="K262" s="194" t="s">
        <v>190</v>
      </c>
      <c r="L262" s="39"/>
      <c r="M262" s="199" t="s">
        <v>1</v>
      </c>
      <c r="N262" s="200" t="s">
        <v>40</v>
      </c>
      <c r="O262" s="71"/>
      <c r="P262" s="201">
        <f t="shared" si="31"/>
        <v>0</v>
      </c>
      <c r="Q262" s="201">
        <v>0</v>
      </c>
      <c r="R262" s="201">
        <f t="shared" si="32"/>
        <v>0</v>
      </c>
      <c r="S262" s="201">
        <v>0</v>
      </c>
      <c r="T262" s="202">
        <f t="shared" si="3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382</v>
      </c>
      <c r="AT262" s="203" t="s">
        <v>187</v>
      </c>
      <c r="AU262" s="203" t="s">
        <v>84</v>
      </c>
      <c r="AY262" s="17" t="s">
        <v>184</v>
      </c>
      <c r="BE262" s="204">
        <f t="shared" si="34"/>
        <v>0</v>
      </c>
      <c r="BF262" s="204">
        <f t="shared" si="35"/>
        <v>0</v>
      </c>
      <c r="BG262" s="204">
        <f t="shared" si="36"/>
        <v>0</v>
      </c>
      <c r="BH262" s="204">
        <f t="shared" si="37"/>
        <v>0</v>
      </c>
      <c r="BI262" s="204">
        <f t="shared" si="38"/>
        <v>0</v>
      </c>
      <c r="BJ262" s="17" t="s">
        <v>82</v>
      </c>
      <c r="BK262" s="204">
        <f t="shared" si="39"/>
        <v>0</v>
      </c>
      <c r="BL262" s="17" t="s">
        <v>382</v>
      </c>
      <c r="BM262" s="203" t="s">
        <v>3443</v>
      </c>
    </row>
    <row r="263" spans="1:65" s="2" customFormat="1" ht="24">
      <c r="A263" s="34"/>
      <c r="B263" s="35"/>
      <c r="C263" s="227" t="s">
        <v>1318</v>
      </c>
      <c r="D263" s="227" t="s">
        <v>592</v>
      </c>
      <c r="E263" s="228" t="s">
        <v>3444</v>
      </c>
      <c r="F263" s="229" t="s">
        <v>3445</v>
      </c>
      <c r="G263" s="230" t="s">
        <v>2126</v>
      </c>
      <c r="H263" s="231">
        <v>14</v>
      </c>
      <c r="I263" s="232"/>
      <c r="J263" s="233">
        <f t="shared" si="30"/>
        <v>0</v>
      </c>
      <c r="K263" s="229" t="s">
        <v>649</v>
      </c>
      <c r="L263" s="234"/>
      <c r="M263" s="235" t="s">
        <v>1</v>
      </c>
      <c r="N263" s="236" t="s">
        <v>40</v>
      </c>
      <c r="O263" s="71"/>
      <c r="P263" s="201">
        <f t="shared" si="31"/>
        <v>0</v>
      </c>
      <c r="Q263" s="201">
        <v>0</v>
      </c>
      <c r="R263" s="201">
        <f t="shared" si="32"/>
        <v>0</v>
      </c>
      <c r="S263" s="201">
        <v>0</v>
      </c>
      <c r="T263" s="202">
        <f t="shared" si="3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1392</v>
      </c>
      <c r="AT263" s="203" t="s">
        <v>592</v>
      </c>
      <c r="AU263" s="203" t="s">
        <v>84</v>
      </c>
      <c r="AY263" s="17" t="s">
        <v>184</v>
      </c>
      <c r="BE263" s="204">
        <f t="shared" si="34"/>
        <v>0</v>
      </c>
      <c r="BF263" s="204">
        <f t="shared" si="35"/>
        <v>0</v>
      </c>
      <c r="BG263" s="204">
        <f t="shared" si="36"/>
        <v>0</v>
      </c>
      <c r="BH263" s="204">
        <f t="shared" si="37"/>
        <v>0</v>
      </c>
      <c r="BI263" s="204">
        <f t="shared" si="38"/>
        <v>0</v>
      </c>
      <c r="BJ263" s="17" t="s">
        <v>82</v>
      </c>
      <c r="BK263" s="204">
        <f t="shared" si="39"/>
        <v>0</v>
      </c>
      <c r="BL263" s="17" t="s">
        <v>1392</v>
      </c>
      <c r="BM263" s="203" t="s">
        <v>3446</v>
      </c>
    </row>
    <row r="264" spans="1:65" s="2" customFormat="1" ht="24">
      <c r="A264" s="34"/>
      <c r="B264" s="35"/>
      <c r="C264" s="192" t="s">
        <v>1322</v>
      </c>
      <c r="D264" s="192" t="s">
        <v>187</v>
      </c>
      <c r="E264" s="193" t="s">
        <v>3447</v>
      </c>
      <c r="F264" s="194" t="s">
        <v>3448</v>
      </c>
      <c r="G264" s="195" t="s">
        <v>239</v>
      </c>
      <c r="H264" s="196">
        <v>14</v>
      </c>
      <c r="I264" s="197"/>
      <c r="J264" s="198">
        <f t="shared" si="30"/>
        <v>0</v>
      </c>
      <c r="K264" s="194" t="s">
        <v>190</v>
      </c>
      <c r="L264" s="39"/>
      <c r="M264" s="199" t="s">
        <v>1</v>
      </c>
      <c r="N264" s="200" t="s">
        <v>40</v>
      </c>
      <c r="O264" s="71"/>
      <c r="P264" s="201">
        <f t="shared" si="31"/>
        <v>0</v>
      </c>
      <c r="Q264" s="201">
        <v>0</v>
      </c>
      <c r="R264" s="201">
        <f t="shared" si="32"/>
        <v>0</v>
      </c>
      <c r="S264" s="201">
        <v>0</v>
      </c>
      <c r="T264" s="202">
        <f t="shared" si="3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382</v>
      </c>
      <c r="AT264" s="203" t="s">
        <v>187</v>
      </c>
      <c r="AU264" s="203" t="s">
        <v>84</v>
      </c>
      <c r="AY264" s="17" t="s">
        <v>184</v>
      </c>
      <c r="BE264" s="204">
        <f t="shared" si="34"/>
        <v>0</v>
      </c>
      <c r="BF264" s="204">
        <f t="shared" si="35"/>
        <v>0</v>
      </c>
      <c r="BG264" s="204">
        <f t="shared" si="36"/>
        <v>0</v>
      </c>
      <c r="BH264" s="204">
        <f t="shared" si="37"/>
        <v>0</v>
      </c>
      <c r="BI264" s="204">
        <f t="shared" si="38"/>
        <v>0</v>
      </c>
      <c r="BJ264" s="17" t="s">
        <v>82</v>
      </c>
      <c r="BK264" s="204">
        <f t="shared" si="39"/>
        <v>0</v>
      </c>
      <c r="BL264" s="17" t="s">
        <v>382</v>
      </c>
      <c r="BM264" s="203" t="s">
        <v>3449</v>
      </c>
    </row>
    <row r="265" spans="1:65" s="2" customFormat="1" ht="16.5" customHeight="1">
      <c r="A265" s="34"/>
      <c r="B265" s="35"/>
      <c r="C265" s="227" t="s">
        <v>1327</v>
      </c>
      <c r="D265" s="227" t="s">
        <v>592</v>
      </c>
      <c r="E265" s="228" t="s">
        <v>3450</v>
      </c>
      <c r="F265" s="229" t="s">
        <v>3451</v>
      </c>
      <c r="G265" s="230" t="s">
        <v>2126</v>
      </c>
      <c r="H265" s="231">
        <v>55</v>
      </c>
      <c r="I265" s="232"/>
      <c r="J265" s="233">
        <f t="shared" si="30"/>
        <v>0</v>
      </c>
      <c r="K265" s="229" t="s">
        <v>649</v>
      </c>
      <c r="L265" s="234"/>
      <c r="M265" s="235" t="s">
        <v>1</v>
      </c>
      <c r="N265" s="236" t="s">
        <v>40</v>
      </c>
      <c r="O265" s="71"/>
      <c r="P265" s="201">
        <f t="shared" si="31"/>
        <v>0</v>
      </c>
      <c r="Q265" s="201">
        <v>0</v>
      </c>
      <c r="R265" s="201">
        <f t="shared" si="32"/>
        <v>0</v>
      </c>
      <c r="S265" s="201">
        <v>0</v>
      </c>
      <c r="T265" s="202">
        <f t="shared" si="3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1392</v>
      </c>
      <c r="AT265" s="203" t="s">
        <v>592</v>
      </c>
      <c r="AU265" s="203" t="s">
        <v>84</v>
      </c>
      <c r="AY265" s="17" t="s">
        <v>184</v>
      </c>
      <c r="BE265" s="204">
        <f t="shared" si="34"/>
        <v>0</v>
      </c>
      <c r="BF265" s="204">
        <f t="shared" si="35"/>
        <v>0</v>
      </c>
      <c r="BG265" s="204">
        <f t="shared" si="36"/>
        <v>0</v>
      </c>
      <c r="BH265" s="204">
        <f t="shared" si="37"/>
        <v>0</v>
      </c>
      <c r="BI265" s="204">
        <f t="shared" si="38"/>
        <v>0</v>
      </c>
      <c r="BJ265" s="17" t="s">
        <v>82</v>
      </c>
      <c r="BK265" s="204">
        <f t="shared" si="39"/>
        <v>0</v>
      </c>
      <c r="BL265" s="17" t="s">
        <v>1392</v>
      </c>
      <c r="BM265" s="203" t="s">
        <v>3452</v>
      </c>
    </row>
    <row r="266" spans="1:65" s="14" customFormat="1" ht="11.25">
      <c r="B266" s="216"/>
      <c r="C266" s="217"/>
      <c r="D266" s="207" t="s">
        <v>193</v>
      </c>
      <c r="E266" s="218" t="s">
        <v>1</v>
      </c>
      <c r="F266" s="219" t="s">
        <v>851</v>
      </c>
      <c r="G266" s="217"/>
      <c r="H266" s="220">
        <v>55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193</v>
      </c>
      <c r="AU266" s="226" t="s">
        <v>84</v>
      </c>
      <c r="AV266" s="14" t="s">
        <v>84</v>
      </c>
      <c r="AW266" s="14" t="s">
        <v>31</v>
      </c>
      <c r="AX266" s="14" t="s">
        <v>75</v>
      </c>
      <c r="AY266" s="226" t="s">
        <v>184</v>
      </c>
    </row>
    <row r="267" spans="1:65" s="2" customFormat="1" ht="24">
      <c r="A267" s="34"/>
      <c r="B267" s="35"/>
      <c r="C267" s="227" t="s">
        <v>1332</v>
      </c>
      <c r="D267" s="227" t="s">
        <v>592</v>
      </c>
      <c r="E267" s="228" t="s">
        <v>3453</v>
      </c>
      <c r="F267" s="229" t="s">
        <v>3454</v>
      </c>
      <c r="G267" s="230" t="s">
        <v>2126</v>
      </c>
      <c r="H267" s="231">
        <v>16</v>
      </c>
      <c r="I267" s="232"/>
      <c r="J267" s="233">
        <f>ROUND(I267*H267,2)</f>
        <v>0</v>
      </c>
      <c r="K267" s="229" t="s">
        <v>649</v>
      </c>
      <c r="L267" s="234"/>
      <c r="M267" s="235" t="s">
        <v>1</v>
      </c>
      <c r="N267" s="236" t="s">
        <v>40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1392</v>
      </c>
      <c r="AT267" s="203" t="s">
        <v>592</v>
      </c>
      <c r="AU267" s="203" t="s">
        <v>84</v>
      </c>
      <c r="AY267" s="17" t="s">
        <v>184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82</v>
      </c>
      <c r="BK267" s="204">
        <f>ROUND(I267*H267,2)</f>
        <v>0</v>
      </c>
      <c r="BL267" s="17" t="s">
        <v>1392</v>
      </c>
      <c r="BM267" s="203" t="s">
        <v>3455</v>
      </c>
    </row>
    <row r="268" spans="1:65" s="14" customFormat="1" ht="11.25">
      <c r="B268" s="216"/>
      <c r="C268" s="217"/>
      <c r="D268" s="207" t="s">
        <v>193</v>
      </c>
      <c r="E268" s="218" t="s">
        <v>1</v>
      </c>
      <c r="F268" s="219" t="s">
        <v>382</v>
      </c>
      <c r="G268" s="217"/>
      <c r="H268" s="220">
        <v>16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82</v>
      </c>
      <c r="AY268" s="226" t="s">
        <v>184</v>
      </c>
    </row>
    <row r="269" spans="1:65" s="2" customFormat="1" ht="24">
      <c r="A269" s="34"/>
      <c r="B269" s="35"/>
      <c r="C269" s="227" t="s">
        <v>1341</v>
      </c>
      <c r="D269" s="227" t="s">
        <v>592</v>
      </c>
      <c r="E269" s="228" t="s">
        <v>3456</v>
      </c>
      <c r="F269" s="229" t="s">
        <v>3457</v>
      </c>
      <c r="G269" s="230" t="s">
        <v>2126</v>
      </c>
      <c r="H269" s="231">
        <v>16</v>
      </c>
      <c r="I269" s="232"/>
      <c r="J269" s="233">
        <f>ROUND(I269*H269,2)</f>
        <v>0</v>
      </c>
      <c r="K269" s="229" t="s">
        <v>649</v>
      </c>
      <c r="L269" s="234"/>
      <c r="M269" s="235" t="s">
        <v>1</v>
      </c>
      <c r="N269" s="236" t="s">
        <v>40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1392</v>
      </c>
      <c r="AT269" s="203" t="s">
        <v>592</v>
      </c>
      <c r="AU269" s="203" t="s">
        <v>84</v>
      </c>
      <c r="AY269" s="17" t="s">
        <v>184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82</v>
      </c>
      <c r="BK269" s="204">
        <f>ROUND(I269*H269,2)</f>
        <v>0</v>
      </c>
      <c r="BL269" s="17" t="s">
        <v>1392</v>
      </c>
      <c r="BM269" s="203" t="s">
        <v>3458</v>
      </c>
    </row>
    <row r="270" spans="1:65" s="14" customFormat="1" ht="11.25">
      <c r="B270" s="216"/>
      <c r="C270" s="217"/>
      <c r="D270" s="207" t="s">
        <v>193</v>
      </c>
      <c r="E270" s="218" t="s">
        <v>1</v>
      </c>
      <c r="F270" s="219" t="s">
        <v>382</v>
      </c>
      <c r="G270" s="217"/>
      <c r="H270" s="220">
        <v>16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193</v>
      </c>
      <c r="AU270" s="226" t="s">
        <v>84</v>
      </c>
      <c r="AV270" s="14" t="s">
        <v>84</v>
      </c>
      <c r="AW270" s="14" t="s">
        <v>31</v>
      </c>
      <c r="AX270" s="14" t="s">
        <v>82</v>
      </c>
      <c r="AY270" s="226" t="s">
        <v>184</v>
      </c>
    </row>
    <row r="271" spans="1:65" s="2" customFormat="1" ht="24">
      <c r="A271" s="34"/>
      <c r="B271" s="35"/>
      <c r="C271" s="192" t="s">
        <v>1345</v>
      </c>
      <c r="D271" s="192" t="s">
        <v>187</v>
      </c>
      <c r="E271" s="193" t="s">
        <v>3459</v>
      </c>
      <c r="F271" s="194" t="s">
        <v>3460</v>
      </c>
      <c r="G271" s="195" t="s">
        <v>239</v>
      </c>
      <c r="H271" s="196">
        <v>71</v>
      </c>
      <c r="I271" s="197"/>
      <c r="J271" s="198">
        <f>ROUND(I271*H271,2)</f>
        <v>0</v>
      </c>
      <c r="K271" s="194" t="s">
        <v>190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382</v>
      </c>
      <c r="AT271" s="203" t="s">
        <v>187</v>
      </c>
      <c r="AU271" s="203" t="s">
        <v>84</v>
      </c>
      <c r="AY271" s="17" t="s">
        <v>184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382</v>
      </c>
      <c r="BM271" s="203" t="s">
        <v>3461</v>
      </c>
    </row>
    <row r="272" spans="1:65" s="2" customFormat="1" ht="16.5" customHeight="1">
      <c r="A272" s="34"/>
      <c r="B272" s="35"/>
      <c r="C272" s="227" t="s">
        <v>1349</v>
      </c>
      <c r="D272" s="227" t="s">
        <v>592</v>
      </c>
      <c r="E272" s="228" t="s">
        <v>3462</v>
      </c>
      <c r="F272" s="229" t="s">
        <v>3463</v>
      </c>
      <c r="G272" s="230" t="s">
        <v>2126</v>
      </c>
      <c r="H272" s="231">
        <v>16</v>
      </c>
      <c r="I272" s="232"/>
      <c r="J272" s="233">
        <f>ROUND(I272*H272,2)</f>
        <v>0</v>
      </c>
      <c r="K272" s="229" t="s">
        <v>649</v>
      </c>
      <c r="L272" s="234"/>
      <c r="M272" s="235" t="s">
        <v>1</v>
      </c>
      <c r="N272" s="236" t="s">
        <v>40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1392</v>
      </c>
      <c r="AT272" s="203" t="s">
        <v>592</v>
      </c>
      <c r="AU272" s="203" t="s">
        <v>84</v>
      </c>
      <c r="AY272" s="17" t="s">
        <v>184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82</v>
      </c>
      <c r="BK272" s="204">
        <f>ROUND(I272*H272,2)</f>
        <v>0</v>
      </c>
      <c r="BL272" s="17" t="s">
        <v>1392</v>
      </c>
      <c r="BM272" s="203" t="s">
        <v>3464</v>
      </c>
    </row>
    <row r="273" spans="1:65" s="14" customFormat="1" ht="11.25">
      <c r="B273" s="216"/>
      <c r="C273" s="217"/>
      <c r="D273" s="207" t="s">
        <v>193</v>
      </c>
      <c r="E273" s="218" t="s">
        <v>1</v>
      </c>
      <c r="F273" s="219" t="s">
        <v>382</v>
      </c>
      <c r="G273" s="217"/>
      <c r="H273" s="220">
        <v>16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193</v>
      </c>
      <c r="AU273" s="226" t="s">
        <v>84</v>
      </c>
      <c r="AV273" s="14" t="s">
        <v>84</v>
      </c>
      <c r="AW273" s="14" t="s">
        <v>31</v>
      </c>
      <c r="AX273" s="14" t="s">
        <v>75</v>
      </c>
      <c r="AY273" s="226" t="s">
        <v>184</v>
      </c>
    </row>
    <row r="274" spans="1:65" s="2" customFormat="1" ht="21.75" customHeight="1">
      <c r="A274" s="34"/>
      <c r="B274" s="35"/>
      <c r="C274" s="192" t="s">
        <v>1353</v>
      </c>
      <c r="D274" s="192" t="s">
        <v>187</v>
      </c>
      <c r="E274" s="193" t="s">
        <v>3465</v>
      </c>
      <c r="F274" s="194" t="s">
        <v>3466</v>
      </c>
      <c r="G274" s="195" t="s">
        <v>239</v>
      </c>
      <c r="H274" s="196">
        <v>16</v>
      </c>
      <c r="I274" s="197"/>
      <c r="J274" s="198">
        <f>ROUND(I274*H274,2)</f>
        <v>0</v>
      </c>
      <c r="K274" s="194" t="s">
        <v>190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382</v>
      </c>
      <c r="AT274" s="203" t="s">
        <v>187</v>
      </c>
      <c r="AU274" s="203" t="s">
        <v>84</v>
      </c>
      <c r="AY274" s="17" t="s">
        <v>184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382</v>
      </c>
      <c r="BM274" s="203" t="s">
        <v>3467</v>
      </c>
    </row>
    <row r="275" spans="1:65" s="2" customFormat="1" ht="24.2" customHeight="1">
      <c r="A275" s="34"/>
      <c r="B275" s="35"/>
      <c r="C275" s="227" t="s">
        <v>1357</v>
      </c>
      <c r="D275" s="227" t="s">
        <v>592</v>
      </c>
      <c r="E275" s="228" t="s">
        <v>3468</v>
      </c>
      <c r="F275" s="229" t="s">
        <v>3469</v>
      </c>
      <c r="G275" s="230" t="s">
        <v>2126</v>
      </c>
      <c r="H275" s="231">
        <v>2</v>
      </c>
      <c r="I275" s="232"/>
      <c r="J275" s="233">
        <f>ROUND(I275*H275,2)</f>
        <v>0</v>
      </c>
      <c r="K275" s="229" t="s">
        <v>649</v>
      </c>
      <c r="L275" s="234"/>
      <c r="M275" s="235" t="s">
        <v>1</v>
      </c>
      <c r="N275" s="236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1392</v>
      </c>
      <c r="AT275" s="203" t="s">
        <v>592</v>
      </c>
      <c r="AU275" s="203" t="s">
        <v>84</v>
      </c>
      <c r="AY275" s="17" t="s">
        <v>184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1392</v>
      </c>
      <c r="BM275" s="203" t="s">
        <v>3470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84</v>
      </c>
      <c r="G276" s="217"/>
      <c r="H276" s="220">
        <v>2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82</v>
      </c>
      <c r="AY276" s="226" t="s">
        <v>184</v>
      </c>
    </row>
    <row r="277" spans="1:65" s="2" customFormat="1" ht="21.75" customHeight="1">
      <c r="A277" s="34"/>
      <c r="B277" s="35"/>
      <c r="C277" s="192" t="s">
        <v>1361</v>
      </c>
      <c r="D277" s="192" t="s">
        <v>187</v>
      </c>
      <c r="E277" s="193" t="s">
        <v>3471</v>
      </c>
      <c r="F277" s="194" t="s">
        <v>3472</v>
      </c>
      <c r="G277" s="195" t="s">
        <v>239</v>
      </c>
      <c r="H277" s="196">
        <v>2</v>
      </c>
      <c r="I277" s="197"/>
      <c r="J277" s="198">
        <f>ROUND(I277*H277,2)</f>
        <v>0</v>
      </c>
      <c r="K277" s="194" t="s">
        <v>190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382</v>
      </c>
      <c r="AT277" s="203" t="s">
        <v>187</v>
      </c>
      <c r="AU277" s="203" t="s">
        <v>84</v>
      </c>
      <c r="AY277" s="17" t="s">
        <v>184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382</v>
      </c>
      <c r="BM277" s="203" t="s">
        <v>3473</v>
      </c>
    </row>
    <row r="278" spans="1:65" s="2" customFormat="1" ht="16.5" customHeight="1">
      <c r="A278" s="34"/>
      <c r="B278" s="35"/>
      <c r="C278" s="227" t="s">
        <v>1365</v>
      </c>
      <c r="D278" s="227" t="s">
        <v>592</v>
      </c>
      <c r="E278" s="228" t="s">
        <v>3474</v>
      </c>
      <c r="F278" s="229" t="s">
        <v>3475</v>
      </c>
      <c r="G278" s="230" t="s">
        <v>2126</v>
      </c>
      <c r="H278" s="231">
        <v>89</v>
      </c>
      <c r="I278" s="232"/>
      <c r="J278" s="233">
        <f>ROUND(I278*H278,2)</f>
        <v>0</v>
      </c>
      <c r="K278" s="229" t="s">
        <v>649</v>
      </c>
      <c r="L278" s="234"/>
      <c r="M278" s="235" t="s">
        <v>1</v>
      </c>
      <c r="N278" s="236" t="s">
        <v>40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1392</v>
      </c>
      <c r="AT278" s="203" t="s">
        <v>592</v>
      </c>
      <c r="AU278" s="203" t="s">
        <v>84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1392</v>
      </c>
      <c r="BM278" s="203" t="s">
        <v>3476</v>
      </c>
    </row>
    <row r="279" spans="1:65" s="14" customFormat="1" ht="11.25">
      <c r="B279" s="216"/>
      <c r="C279" s="217"/>
      <c r="D279" s="207" t="s">
        <v>193</v>
      </c>
      <c r="E279" s="218" t="s">
        <v>1</v>
      </c>
      <c r="F279" s="219" t="s">
        <v>3477</v>
      </c>
      <c r="G279" s="217"/>
      <c r="H279" s="220">
        <v>89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193</v>
      </c>
      <c r="AU279" s="226" t="s">
        <v>84</v>
      </c>
      <c r="AV279" s="14" t="s">
        <v>84</v>
      </c>
      <c r="AW279" s="14" t="s">
        <v>31</v>
      </c>
      <c r="AX279" s="14" t="s">
        <v>75</v>
      </c>
      <c r="AY279" s="226" t="s">
        <v>184</v>
      </c>
    </row>
    <row r="280" spans="1:65" s="2" customFormat="1" ht="24">
      <c r="A280" s="34"/>
      <c r="B280" s="35"/>
      <c r="C280" s="227" t="s">
        <v>1369</v>
      </c>
      <c r="D280" s="227" t="s">
        <v>592</v>
      </c>
      <c r="E280" s="228" t="s">
        <v>3478</v>
      </c>
      <c r="F280" s="229" t="s">
        <v>3479</v>
      </c>
      <c r="G280" s="230" t="s">
        <v>2126</v>
      </c>
      <c r="H280" s="231">
        <v>2</v>
      </c>
      <c r="I280" s="232"/>
      <c r="J280" s="233">
        <f>ROUND(I280*H280,2)</f>
        <v>0</v>
      </c>
      <c r="K280" s="229" t="s">
        <v>649</v>
      </c>
      <c r="L280" s="234"/>
      <c r="M280" s="235" t="s">
        <v>1</v>
      </c>
      <c r="N280" s="236" t="s">
        <v>40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1392</v>
      </c>
      <c r="AT280" s="203" t="s">
        <v>592</v>
      </c>
      <c r="AU280" s="203" t="s">
        <v>84</v>
      </c>
      <c r="AY280" s="17" t="s">
        <v>184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82</v>
      </c>
      <c r="BK280" s="204">
        <f>ROUND(I280*H280,2)</f>
        <v>0</v>
      </c>
      <c r="BL280" s="17" t="s">
        <v>1392</v>
      </c>
      <c r="BM280" s="203" t="s">
        <v>3480</v>
      </c>
    </row>
    <row r="281" spans="1:65" s="14" customFormat="1" ht="11.25">
      <c r="B281" s="216"/>
      <c r="C281" s="217"/>
      <c r="D281" s="207" t="s">
        <v>193</v>
      </c>
      <c r="E281" s="218" t="s">
        <v>1</v>
      </c>
      <c r="F281" s="219" t="s">
        <v>84</v>
      </c>
      <c r="G281" s="217"/>
      <c r="H281" s="220">
        <v>2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193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184</v>
      </c>
    </row>
    <row r="282" spans="1:65" s="2" customFormat="1" ht="16.5" customHeight="1">
      <c r="A282" s="34"/>
      <c r="B282" s="35"/>
      <c r="C282" s="192" t="s">
        <v>1375</v>
      </c>
      <c r="D282" s="192" t="s">
        <v>187</v>
      </c>
      <c r="E282" s="193" t="s">
        <v>3481</v>
      </c>
      <c r="F282" s="194" t="s">
        <v>3482</v>
      </c>
      <c r="G282" s="195" t="s">
        <v>239</v>
      </c>
      <c r="H282" s="196">
        <v>2</v>
      </c>
      <c r="I282" s="197"/>
      <c r="J282" s="198">
        <f>ROUND(I282*H282,2)</f>
        <v>0</v>
      </c>
      <c r="K282" s="194" t="s">
        <v>190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382</v>
      </c>
      <c r="AT282" s="203" t="s">
        <v>187</v>
      </c>
      <c r="AU282" s="203" t="s">
        <v>84</v>
      </c>
      <c r="AY282" s="17" t="s">
        <v>184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382</v>
      </c>
      <c r="BM282" s="203" t="s">
        <v>3483</v>
      </c>
    </row>
    <row r="283" spans="1:65" s="2" customFormat="1" ht="24">
      <c r="A283" s="34"/>
      <c r="B283" s="35"/>
      <c r="C283" s="227" t="s">
        <v>1380</v>
      </c>
      <c r="D283" s="227" t="s">
        <v>592</v>
      </c>
      <c r="E283" s="228" t="s">
        <v>3484</v>
      </c>
      <c r="F283" s="229" t="s">
        <v>3485</v>
      </c>
      <c r="G283" s="230" t="s">
        <v>2126</v>
      </c>
      <c r="H283" s="231">
        <v>26</v>
      </c>
      <c r="I283" s="232"/>
      <c r="J283" s="233">
        <f>ROUND(I283*H283,2)</f>
        <v>0</v>
      </c>
      <c r="K283" s="229" t="s">
        <v>649</v>
      </c>
      <c r="L283" s="234"/>
      <c r="M283" s="235" t="s">
        <v>1</v>
      </c>
      <c r="N283" s="236" t="s">
        <v>40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1392</v>
      </c>
      <c r="AT283" s="203" t="s">
        <v>592</v>
      </c>
      <c r="AU283" s="203" t="s">
        <v>84</v>
      </c>
      <c r="AY283" s="17" t="s">
        <v>184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1392</v>
      </c>
      <c r="BM283" s="203" t="s">
        <v>3486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591</v>
      </c>
      <c r="G284" s="217"/>
      <c r="H284" s="220">
        <v>26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82</v>
      </c>
      <c r="AY284" s="226" t="s">
        <v>184</v>
      </c>
    </row>
    <row r="285" spans="1:65" s="2" customFormat="1" ht="16.5" customHeight="1">
      <c r="A285" s="34"/>
      <c r="B285" s="35"/>
      <c r="C285" s="192" t="s">
        <v>1386</v>
      </c>
      <c r="D285" s="192" t="s">
        <v>187</v>
      </c>
      <c r="E285" s="193" t="s">
        <v>3487</v>
      </c>
      <c r="F285" s="194" t="s">
        <v>3488</v>
      </c>
      <c r="G285" s="195" t="s">
        <v>239</v>
      </c>
      <c r="H285" s="196">
        <v>26</v>
      </c>
      <c r="I285" s="197"/>
      <c r="J285" s="198">
        <f>ROUND(I285*H285,2)</f>
        <v>0</v>
      </c>
      <c r="K285" s="194" t="s">
        <v>649</v>
      </c>
      <c r="L285" s="39"/>
      <c r="M285" s="199" t="s">
        <v>1</v>
      </c>
      <c r="N285" s="200" t="s">
        <v>40</v>
      </c>
      <c r="O285" s="71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382</v>
      </c>
      <c r="AT285" s="203" t="s">
        <v>187</v>
      </c>
      <c r="AU285" s="203" t="s">
        <v>84</v>
      </c>
      <c r="AY285" s="17" t="s">
        <v>184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82</v>
      </c>
      <c r="BK285" s="204">
        <f>ROUND(I285*H285,2)</f>
        <v>0</v>
      </c>
      <c r="BL285" s="17" t="s">
        <v>382</v>
      </c>
      <c r="BM285" s="203" t="s">
        <v>3489</v>
      </c>
    </row>
    <row r="286" spans="1:65" s="2" customFormat="1" ht="33" customHeight="1">
      <c r="A286" s="34"/>
      <c r="B286" s="35"/>
      <c r="C286" s="227" t="s">
        <v>1392</v>
      </c>
      <c r="D286" s="227" t="s">
        <v>592</v>
      </c>
      <c r="E286" s="228" t="s">
        <v>3490</v>
      </c>
      <c r="F286" s="229" t="s">
        <v>3491</v>
      </c>
      <c r="G286" s="230" t="s">
        <v>2126</v>
      </c>
      <c r="H286" s="231">
        <v>10</v>
      </c>
      <c r="I286" s="232"/>
      <c r="J286" s="233">
        <f>ROUND(I286*H286,2)</f>
        <v>0</v>
      </c>
      <c r="K286" s="229" t="s">
        <v>649</v>
      </c>
      <c r="L286" s="234"/>
      <c r="M286" s="235" t="s">
        <v>1</v>
      </c>
      <c r="N286" s="236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1392</v>
      </c>
      <c r="AT286" s="203" t="s">
        <v>592</v>
      </c>
      <c r="AU286" s="203" t="s">
        <v>84</v>
      </c>
      <c r="AY286" s="17" t="s">
        <v>184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1392</v>
      </c>
      <c r="BM286" s="203" t="s">
        <v>3492</v>
      </c>
    </row>
    <row r="287" spans="1:65" s="14" customFormat="1" ht="11.25">
      <c r="B287" s="216"/>
      <c r="C287" s="217"/>
      <c r="D287" s="207" t="s">
        <v>193</v>
      </c>
      <c r="E287" s="218" t="s">
        <v>1</v>
      </c>
      <c r="F287" s="219" t="s">
        <v>261</v>
      </c>
      <c r="G287" s="217"/>
      <c r="H287" s="220">
        <v>10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193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184</v>
      </c>
    </row>
    <row r="288" spans="1:65" s="2" customFormat="1" ht="21.75" customHeight="1">
      <c r="A288" s="34"/>
      <c r="B288" s="35"/>
      <c r="C288" s="192" t="s">
        <v>1399</v>
      </c>
      <c r="D288" s="192" t="s">
        <v>187</v>
      </c>
      <c r="E288" s="193" t="s">
        <v>3493</v>
      </c>
      <c r="F288" s="194" t="s">
        <v>3494</v>
      </c>
      <c r="G288" s="195" t="s">
        <v>239</v>
      </c>
      <c r="H288" s="196">
        <v>10</v>
      </c>
      <c r="I288" s="197"/>
      <c r="J288" s="198">
        <f>ROUND(I288*H288,2)</f>
        <v>0</v>
      </c>
      <c r="K288" s="194" t="s">
        <v>190</v>
      </c>
      <c r="L288" s="39"/>
      <c r="M288" s="199" t="s">
        <v>1</v>
      </c>
      <c r="N288" s="200" t="s">
        <v>40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382</v>
      </c>
      <c r="AT288" s="203" t="s">
        <v>187</v>
      </c>
      <c r="AU288" s="203" t="s">
        <v>84</v>
      </c>
      <c r="AY288" s="17" t="s">
        <v>184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82</v>
      </c>
      <c r="BK288" s="204">
        <f>ROUND(I288*H288,2)</f>
        <v>0</v>
      </c>
      <c r="BL288" s="17" t="s">
        <v>382</v>
      </c>
      <c r="BM288" s="203" t="s">
        <v>3495</v>
      </c>
    </row>
    <row r="289" spans="1:65" s="2" customFormat="1" ht="24">
      <c r="A289" s="34"/>
      <c r="B289" s="35"/>
      <c r="C289" s="227" t="s">
        <v>1404</v>
      </c>
      <c r="D289" s="227" t="s">
        <v>592</v>
      </c>
      <c r="E289" s="228" t="s">
        <v>3496</v>
      </c>
      <c r="F289" s="229" t="s">
        <v>3497</v>
      </c>
      <c r="G289" s="230" t="s">
        <v>2126</v>
      </c>
      <c r="H289" s="231">
        <v>4</v>
      </c>
      <c r="I289" s="232"/>
      <c r="J289" s="233">
        <f>ROUND(I289*H289,2)</f>
        <v>0</v>
      </c>
      <c r="K289" s="229" t="s">
        <v>649</v>
      </c>
      <c r="L289" s="234"/>
      <c r="M289" s="235" t="s">
        <v>1</v>
      </c>
      <c r="N289" s="236" t="s">
        <v>40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1392</v>
      </c>
      <c r="AT289" s="203" t="s">
        <v>592</v>
      </c>
      <c r="AU289" s="203" t="s">
        <v>84</v>
      </c>
      <c r="AY289" s="17" t="s">
        <v>184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82</v>
      </c>
      <c r="BK289" s="204">
        <f>ROUND(I289*H289,2)</f>
        <v>0</v>
      </c>
      <c r="BL289" s="17" t="s">
        <v>1392</v>
      </c>
      <c r="BM289" s="203" t="s">
        <v>3498</v>
      </c>
    </row>
    <row r="290" spans="1:65" s="14" customFormat="1" ht="11.25">
      <c r="B290" s="216"/>
      <c r="C290" s="217"/>
      <c r="D290" s="207" t="s">
        <v>193</v>
      </c>
      <c r="E290" s="218" t="s">
        <v>1</v>
      </c>
      <c r="F290" s="219" t="s">
        <v>191</v>
      </c>
      <c r="G290" s="217"/>
      <c r="H290" s="220">
        <v>4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193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184</v>
      </c>
    </row>
    <row r="291" spans="1:65" s="2" customFormat="1" ht="24">
      <c r="A291" s="34"/>
      <c r="B291" s="35"/>
      <c r="C291" s="227" t="s">
        <v>1410</v>
      </c>
      <c r="D291" s="227" t="s">
        <v>592</v>
      </c>
      <c r="E291" s="228" t="s">
        <v>3499</v>
      </c>
      <c r="F291" s="229" t="s">
        <v>3500</v>
      </c>
      <c r="G291" s="230" t="s">
        <v>2126</v>
      </c>
      <c r="H291" s="231">
        <v>4</v>
      </c>
      <c r="I291" s="232"/>
      <c r="J291" s="233">
        <f t="shared" ref="J291:J298" si="40">ROUND(I291*H291,2)</f>
        <v>0</v>
      </c>
      <c r="K291" s="229" t="s">
        <v>649</v>
      </c>
      <c r="L291" s="234"/>
      <c r="M291" s="235" t="s">
        <v>1</v>
      </c>
      <c r="N291" s="236" t="s">
        <v>40</v>
      </c>
      <c r="O291" s="71"/>
      <c r="P291" s="201">
        <f t="shared" ref="P291:P298" si="41">O291*H291</f>
        <v>0</v>
      </c>
      <c r="Q291" s="201">
        <v>0</v>
      </c>
      <c r="R291" s="201">
        <f t="shared" ref="R291:R298" si="42">Q291*H291</f>
        <v>0</v>
      </c>
      <c r="S291" s="201">
        <v>0</v>
      </c>
      <c r="T291" s="202">
        <f t="shared" ref="T291:T298" si="43"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1392</v>
      </c>
      <c r="AT291" s="203" t="s">
        <v>592</v>
      </c>
      <c r="AU291" s="203" t="s">
        <v>84</v>
      </c>
      <c r="AY291" s="17" t="s">
        <v>184</v>
      </c>
      <c r="BE291" s="204">
        <f t="shared" ref="BE291:BE298" si="44">IF(N291="základní",J291,0)</f>
        <v>0</v>
      </c>
      <c r="BF291" s="204">
        <f t="shared" ref="BF291:BF298" si="45">IF(N291="snížená",J291,0)</f>
        <v>0</v>
      </c>
      <c r="BG291" s="204">
        <f t="shared" ref="BG291:BG298" si="46">IF(N291="zákl. přenesená",J291,0)</f>
        <v>0</v>
      </c>
      <c r="BH291" s="204">
        <f t="shared" ref="BH291:BH298" si="47">IF(N291="sníž. přenesená",J291,0)</f>
        <v>0</v>
      </c>
      <c r="BI291" s="204">
        <f t="shared" ref="BI291:BI298" si="48">IF(N291="nulová",J291,0)</f>
        <v>0</v>
      </c>
      <c r="BJ291" s="17" t="s">
        <v>82</v>
      </c>
      <c r="BK291" s="204">
        <f t="shared" ref="BK291:BK298" si="49">ROUND(I291*H291,2)</f>
        <v>0</v>
      </c>
      <c r="BL291" s="17" t="s">
        <v>1392</v>
      </c>
      <c r="BM291" s="203" t="s">
        <v>3501</v>
      </c>
    </row>
    <row r="292" spans="1:65" s="2" customFormat="1" ht="21.75" customHeight="1">
      <c r="A292" s="34"/>
      <c r="B292" s="35"/>
      <c r="C292" s="192" t="s">
        <v>1414</v>
      </c>
      <c r="D292" s="192" t="s">
        <v>187</v>
      </c>
      <c r="E292" s="193" t="s">
        <v>3502</v>
      </c>
      <c r="F292" s="194" t="s">
        <v>3503</v>
      </c>
      <c r="G292" s="195" t="s">
        <v>239</v>
      </c>
      <c r="H292" s="196">
        <v>4</v>
      </c>
      <c r="I292" s="197"/>
      <c r="J292" s="198">
        <f t="shared" si="40"/>
        <v>0</v>
      </c>
      <c r="K292" s="194" t="s">
        <v>190</v>
      </c>
      <c r="L292" s="39"/>
      <c r="M292" s="199" t="s">
        <v>1</v>
      </c>
      <c r="N292" s="200" t="s">
        <v>40</v>
      </c>
      <c r="O292" s="71"/>
      <c r="P292" s="201">
        <f t="shared" si="41"/>
        <v>0</v>
      </c>
      <c r="Q292" s="201">
        <v>0</v>
      </c>
      <c r="R292" s="201">
        <f t="shared" si="42"/>
        <v>0</v>
      </c>
      <c r="S292" s="201">
        <v>0</v>
      </c>
      <c r="T292" s="202">
        <f t="shared" si="4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382</v>
      </c>
      <c r="AT292" s="203" t="s">
        <v>187</v>
      </c>
      <c r="AU292" s="203" t="s">
        <v>84</v>
      </c>
      <c r="AY292" s="17" t="s">
        <v>184</v>
      </c>
      <c r="BE292" s="204">
        <f t="shared" si="44"/>
        <v>0</v>
      </c>
      <c r="BF292" s="204">
        <f t="shared" si="45"/>
        <v>0</v>
      </c>
      <c r="BG292" s="204">
        <f t="shared" si="46"/>
        <v>0</v>
      </c>
      <c r="BH292" s="204">
        <f t="shared" si="47"/>
        <v>0</v>
      </c>
      <c r="BI292" s="204">
        <f t="shared" si="48"/>
        <v>0</v>
      </c>
      <c r="BJ292" s="17" t="s">
        <v>82</v>
      </c>
      <c r="BK292" s="204">
        <f t="shared" si="49"/>
        <v>0</v>
      </c>
      <c r="BL292" s="17" t="s">
        <v>382</v>
      </c>
      <c r="BM292" s="203" t="s">
        <v>3504</v>
      </c>
    </row>
    <row r="293" spans="1:65" s="2" customFormat="1" ht="24">
      <c r="A293" s="34"/>
      <c r="B293" s="35"/>
      <c r="C293" s="227" t="s">
        <v>1418</v>
      </c>
      <c r="D293" s="227" t="s">
        <v>592</v>
      </c>
      <c r="E293" s="228" t="s">
        <v>3505</v>
      </c>
      <c r="F293" s="229" t="s">
        <v>3506</v>
      </c>
      <c r="G293" s="230" t="s">
        <v>2126</v>
      </c>
      <c r="H293" s="231">
        <v>38</v>
      </c>
      <c r="I293" s="232"/>
      <c r="J293" s="233">
        <f t="shared" si="40"/>
        <v>0</v>
      </c>
      <c r="K293" s="229" t="s">
        <v>649</v>
      </c>
      <c r="L293" s="234"/>
      <c r="M293" s="235" t="s">
        <v>1</v>
      </c>
      <c r="N293" s="236" t="s">
        <v>40</v>
      </c>
      <c r="O293" s="71"/>
      <c r="P293" s="201">
        <f t="shared" si="41"/>
        <v>0</v>
      </c>
      <c r="Q293" s="201">
        <v>0</v>
      </c>
      <c r="R293" s="201">
        <f t="shared" si="42"/>
        <v>0</v>
      </c>
      <c r="S293" s="201">
        <v>0</v>
      </c>
      <c r="T293" s="202">
        <f t="shared" si="4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1392</v>
      </c>
      <c r="AT293" s="203" t="s">
        <v>592</v>
      </c>
      <c r="AU293" s="203" t="s">
        <v>84</v>
      </c>
      <c r="AY293" s="17" t="s">
        <v>184</v>
      </c>
      <c r="BE293" s="204">
        <f t="shared" si="44"/>
        <v>0</v>
      </c>
      <c r="BF293" s="204">
        <f t="shared" si="45"/>
        <v>0</v>
      </c>
      <c r="BG293" s="204">
        <f t="shared" si="46"/>
        <v>0</v>
      </c>
      <c r="BH293" s="204">
        <f t="shared" si="47"/>
        <v>0</v>
      </c>
      <c r="BI293" s="204">
        <f t="shared" si="48"/>
        <v>0</v>
      </c>
      <c r="BJ293" s="17" t="s">
        <v>82</v>
      </c>
      <c r="BK293" s="204">
        <f t="shared" si="49"/>
        <v>0</v>
      </c>
      <c r="BL293" s="17" t="s">
        <v>1392</v>
      </c>
      <c r="BM293" s="203" t="s">
        <v>3507</v>
      </c>
    </row>
    <row r="294" spans="1:65" s="2" customFormat="1" ht="24">
      <c r="A294" s="34"/>
      <c r="B294" s="35"/>
      <c r="C294" s="227" t="s">
        <v>1422</v>
      </c>
      <c r="D294" s="227" t="s">
        <v>592</v>
      </c>
      <c r="E294" s="228" t="s">
        <v>3508</v>
      </c>
      <c r="F294" s="229" t="s">
        <v>3509</v>
      </c>
      <c r="G294" s="230" t="s">
        <v>2126</v>
      </c>
      <c r="H294" s="231">
        <v>282</v>
      </c>
      <c r="I294" s="232"/>
      <c r="J294" s="233">
        <f t="shared" si="40"/>
        <v>0</v>
      </c>
      <c r="K294" s="229" t="s">
        <v>649</v>
      </c>
      <c r="L294" s="234"/>
      <c r="M294" s="235" t="s">
        <v>1</v>
      </c>
      <c r="N294" s="236" t="s">
        <v>40</v>
      </c>
      <c r="O294" s="71"/>
      <c r="P294" s="201">
        <f t="shared" si="41"/>
        <v>0</v>
      </c>
      <c r="Q294" s="201">
        <v>0</v>
      </c>
      <c r="R294" s="201">
        <f t="shared" si="42"/>
        <v>0</v>
      </c>
      <c r="S294" s="201">
        <v>0</v>
      </c>
      <c r="T294" s="202">
        <f t="shared" si="4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1392</v>
      </c>
      <c r="AT294" s="203" t="s">
        <v>592</v>
      </c>
      <c r="AU294" s="203" t="s">
        <v>84</v>
      </c>
      <c r="AY294" s="17" t="s">
        <v>184</v>
      </c>
      <c r="BE294" s="204">
        <f t="shared" si="44"/>
        <v>0</v>
      </c>
      <c r="BF294" s="204">
        <f t="shared" si="45"/>
        <v>0</v>
      </c>
      <c r="BG294" s="204">
        <f t="shared" si="46"/>
        <v>0</v>
      </c>
      <c r="BH294" s="204">
        <f t="shared" si="47"/>
        <v>0</v>
      </c>
      <c r="BI294" s="204">
        <f t="shared" si="48"/>
        <v>0</v>
      </c>
      <c r="BJ294" s="17" t="s">
        <v>82</v>
      </c>
      <c r="BK294" s="204">
        <f t="shared" si="49"/>
        <v>0</v>
      </c>
      <c r="BL294" s="17" t="s">
        <v>1392</v>
      </c>
      <c r="BM294" s="203" t="s">
        <v>3510</v>
      </c>
    </row>
    <row r="295" spans="1:65" s="2" customFormat="1" ht="24">
      <c r="A295" s="34"/>
      <c r="B295" s="35"/>
      <c r="C295" s="227" t="s">
        <v>1426</v>
      </c>
      <c r="D295" s="227" t="s">
        <v>592</v>
      </c>
      <c r="E295" s="228" t="s">
        <v>3511</v>
      </c>
      <c r="F295" s="229" t="s">
        <v>3512</v>
      </c>
      <c r="G295" s="230" t="s">
        <v>2126</v>
      </c>
      <c r="H295" s="231">
        <v>188</v>
      </c>
      <c r="I295" s="232"/>
      <c r="J295" s="233">
        <f t="shared" si="40"/>
        <v>0</v>
      </c>
      <c r="K295" s="229" t="s">
        <v>649</v>
      </c>
      <c r="L295" s="234"/>
      <c r="M295" s="235" t="s">
        <v>1</v>
      </c>
      <c r="N295" s="236" t="s">
        <v>40</v>
      </c>
      <c r="O295" s="71"/>
      <c r="P295" s="201">
        <f t="shared" si="41"/>
        <v>0</v>
      </c>
      <c r="Q295" s="201">
        <v>0</v>
      </c>
      <c r="R295" s="201">
        <f t="shared" si="42"/>
        <v>0</v>
      </c>
      <c r="S295" s="201">
        <v>0</v>
      </c>
      <c r="T295" s="202">
        <f t="shared" si="4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1392</v>
      </c>
      <c r="AT295" s="203" t="s">
        <v>592</v>
      </c>
      <c r="AU295" s="203" t="s">
        <v>84</v>
      </c>
      <c r="AY295" s="17" t="s">
        <v>184</v>
      </c>
      <c r="BE295" s="204">
        <f t="shared" si="44"/>
        <v>0</v>
      </c>
      <c r="BF295" s="204">
        <f t="shared" si="45"/>
        <v>0</v>
      </c>
      <c r="BG295" s="204">
        <f t="shared" si="46"/>
        <v>0</v>
      </c>
      <c r="BH295" s="204">
        <f t="shared" si="47"/>
        <v>0</v>
      </c>
      <c r="BI295" s="204">
        <f t="shared" si="48"/>
        <v>0</v>
      </c>
      <c r="BJ295" s="17" t="s">
        <v>82</v>
      </c>
      <c r="BK295" s="204">
        <f t="shared" si="49"/>
        <v>0</v>
      </c>
      <c r="BL295" s="17" t="s">
        <v>1392</v>
      </c>
      <c r="BM295" s="203" t="s">
        <v>3513</v>
      </c>
    </row>
    <row r="296" spans="1:65" s="2" customFormat="1" ht="24">
      <c r="A296" s="34"/>
      <c r="B296" s="35"/>
      <c r="C296" s="227" t="s">
        <v>1433</v>
      </c>
      <c r="D296" s="227" t="s">
        <v>592</v>
      </c>
      <c r="E296" s="228" t="s">
        <v>3514</v>
      </c>
      <c r="F296" s="229" t="s">
        <v>3515</v>
      </c>
      <c r="G296" s="230" t="s">
        <v>2126</v>
      </c>
      <c r="H296" s="231">
        <v>6</v>
      </c>
      <c r="I296" s="232"/>
      <c r="J296" s="233">
        <f t="shared" si="40"/>
        <v>0</v>
      </c>
      <c r="K296" s="229" t="s">
        <v>649</v>
      </c>
      <c r="L296" s="234"/>
      <c r="M296" s="235" t="s">
        <v>1</v>
      </c>
      <c r="N296" s="236" t="s">
        <v>40</v>
      </c>
      <c r="O296" s="71"/>
      <c r="P296" s="201">
        <f t="shared" si="41"/>
        <v>0</v>
      </c>
      <c r="Q296" s="201">
        <v>0</v>
      </c>
      <c r="R296" s="201">
        <f t="shared" si="42"/>
        <v>0</v>
      </c>
      <c r="S296" s="201">
        <v>0</v>
      </c>
      <c r="T296" s="202">
        <f t="shared" si="4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1392</v>
      </c>
      <c r="AT296" s="203" t="s">
        <v>592</v>
      </c>
      <c r="AU296" s="203" t="s">
        <v>84</v>
      </c>
      <c r="AY296" s="17" t="s">
        <v>184</v>
      </c>
      <c r="BE296" s="204">
        <f t="shared" si="44"/>
        <v>0</v>
      </c>
      <c r="BF296" s="204">
        <f t="shared" si="45"/>
        <v>0</v>
      </c>
      <c r="BG296" s="204">
        <f t="shared" si="46"/>
        <v>0</v>
      </c>
      <c r="BH296" s="204">
        <f t="shared" si="47"/>
        <v>0</v>
      </c>
      <c r="BI296" s="204">
        <f t="shared" si="48"/>
        <v>0</v>
      </c>
      <c r="BJ296" s="17" t="s">
        <v>82</v>
      </c>
      <c r="BK296" s="204">
        <f t="shared" si="49"/>
        <v>0</v>
      </c>
      <c r="BL296" s="17" t="s">
        <v>1392</v>
      </c>
      <c r="BM296" s="203" t="s">
        <v>3516</v>
      </c>
    </row>
    <row r="297" spans="1:65" s="2" customFormat="1" ht="24">
      <c r="A297" s="34"/>
      <c r="B297" s="35"/>
      <c r="C297" s="192" t="s">
        <v>1437</v>
      </c>
      <c r="D297" s="192" t="s">
        <v>187</v>
      </c>
      <c r="E297" s="193" t="s">
        <v>3517</v>
      </c>
      <c r="F297" s="194" t="s">
        <v>3518</v>
      </c>
      <c r="G297" s="195" t="s">
        <v>239</v>
      </c>
      <c r="H297" s="196">
        <v>514</v>
      </c>
      <c r="I297" s="197"/>
      <c r="J297" s="198">
        <f t="shared" si="40"/>
        <v>0</v>
      </c>
      <c r="K297" s="194" t="s">
        <v>190</v>
      </c>
      <c r="L297" s="39"/>
      <c r="M297" s="199" t="s">
        <v>1</v>
      </c>
      <c r="N297" s="200" t="s">
        <v>40</v>
      </c>
      <c r="O297" s="71"/>
      <c r="P297" s="201">
        <f t="shared" si="41"/>
        <v>0</v>
      </c>
      <c r="Q297" s="201">
        <v>0</v>
      </c>
      <c r="R297" s="201">
        <f t="shared" si="42"/>
        <v>0</v>
      </c>
      <c r="S297" s="201">
        <v>0</v>
      </c>
      <c r="T297" s="202">
        <f t="shared" si="4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382</v>
      </c>
      <c r="AT297" s="203" t="s">
        <v>187</v>
      </c>
      <c r="AU297" s="203" t="s">
        <v>84</v>
      </c>
      <c r="AY297" s="17" t="s">
        <v>184</v>
      </c>
      <c r="BE297" s="204">
        <f t="shared" si="44"/>
        <v>0</v>
      </c>
      <c r="BF297" s="204">
        <f t="shared" si="45"/>
        <v>0</v>
      </c>
      <c r="BG297" s="204">
        <f t="shared" si="46"/>
        <v>0</v>
      </c>
      <c r="BH297" s="204">
        <f t="shared" si="47"/>
        <v>0</v>
      </c>
      <c r="BI297" s="204">
        <f t="shared" si="48"/>
        <v>0</v>
      </c>
      <c r="BJ297" s="17" t="s">
        <v>82</v>
      </c>
      <c r="BK297" s="204">
        <f t="shared" si="49"/>
        <v>0</v>
      </c>
      <c r="BL297" s="17" t="s">
        <v>382</v>
      </c>
      <c r="BM297" s="203" t="s">
        <v>3519</v>
      </c>
    </row>
    <row r="298" spans="1:65" s="2" customFormat="1" ht="16.5" customHeight="1">
      <c r="A298" s="34"/>
      <c r="B298" s="35"/>
      <c r="C298" s="227" t="s">
        <v>1450</v>
      </c>
      <c r="D298" s="227" t="s">
        <v>592</v>
      </c>
      <c r="E298" s="228" t="s">
        <v>3520</v>
      </c>
      <c r="F298" s="229" t="s">
        <v>3521</v>
      </c>
      <c r="G298" s="230" t="s">
        <v>2075</v>
      </c>
      <c r="H298" s="231">
        <v>320</v>
      </c>
      <c r="I298" s="232"/>
      <c r="J298" s="233">
        <f t="shared" si="40"/>
        <v>0</v>
      </c>
      <c r="K298" s="229" t="s">
        <v>649</v>
      </c>
      <c r="L298" s="234"/>
      <c r="M298" s="235" t="s">
        <v>1</v>
      </c>
      <c r="N298" s="236" t="s">
        <v>40</v>
      </c>
      <c r="O298" s="71"/>
      <c r="P298" s="201">
        <f t="shared" si="41"/>
        <v>0</v>
      </c>
      <c r="Q298" s="201">
        <v>0</v>
      </c>
      <c r="R298" s="201">
        <f t="shared" si="42"/>
        <v>0</v>
      </c>
      <c r="S298" s="201">
        <v>0</v>
      </c>
      <c r="T298" s="202">
        <f t="shared" si="4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1392</v>
      </c>
      <c r="AT298" s="203" t="s">
        <v>592</v>
      </c>
      <c r="AU298" s="203" t="s">
        <v>84</v>
      </c>
      <c r="AY298" s="17" t="s">
        <v>184</v>
      </c>
      <c r="BE298" s="204">
        <f t="shared" si="44"/>
        <v>0</v>
      </c>
      <c r="BF298" s="204">
        <f t="shared" si="45"/>
        <v>0</v>
      </c>
      <c r="BG298" s="204">
        <f t="shared" si="46"/>
        <v>0</v>
      </c>
      <c r="BH298" s="204">
        <f t="shared" si="47"/>
        <v>0</v>
      </c>
      <c r="BI298" s="204">
        <f t="shared" si="48"/>
        <v>0</v>
      </c>
      <c r="BJ298" s="17" t="s">
        <v>82</v>
      </c>
      <c r="BK298" s="204">
        <f t="shared" si="49"/>
        <v>0</v>
      </c>
      <c r="BL298" s="17" t="s">
        <v>1392</v>
      </c>
      <c r="BM298" s="203" t="s">
        <v>3522</v>
      </c>
    </row>
    <row r="299" spans="1:65" s="14" customFormat="1" ht="11.25">
      <c r="B299" s="216"/>
      <c r="C299" s="217"/>
      <c r="D299" s="207" t="s">
        <v>193</v>
      </c>
      <c r="E299" s="218" t="s">
        <v>1</v>
      </c>
      <c r="F299" s="219" t="s">
        <v>3523</v>
      </c>
      <c r="G299" s="217"/>
      <c r="H299" s="220">
        <v>32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193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184</v>
      </c>
    </row>
    <row r="300" spans="1:65" s="14" customFormat="1" ht="11.25">
      <c r="B300" s="216"/>
      <c r="C300" s="217"/>
      <c r="D300" s="207" t="s">
        <v>193</v>
      </c>
      <c r="E300" s="218" t="s">
        <v>1</v>
      </c>
      <c r="F300" s="219" t="s">
        <v>3524</v>
      </c>
      <c r="G300" s="217"/>
      <c r="H300" s="220">
        <v>320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193</v>
      </c>
      <c r="AU300" s="226" t="s">
        <v>84</v>
      </c>
      <c r="AV300" s="14" t="s">
        <v>84</v>
      </c>
      <c r="AW300" s="14" t="s">
        <v>31</v>
      </c>
      <c r="AX300" s="14" t="s">
        <v>82</v>
      </c>
      <c r="AY300" s="226" t="s">
        <v>184</v>
      </c>
    </row>
    <row r="301" spans="1:65" s="2" customFormat="1" ht="16.5" customHeight="1">
      <c r="A301" s="34"/>
      <c r="B301" s="35"/>
      <c r="C301" s="227" t="s">
        <v>1454</v>
      </c>
      <c r="D301" s="227" t="s">
        <v>592</v>
      </c>
      <c r="E301" s="228" t="s">
        <v>3525</v>
      </c>
      <c r="F301" s="229" t="s">
        <v>3526</v>
      </c>
      <c r="G301" s="230" t="s">
        <v>2075</v>
      </c>
      <c r="H301" s="231">
        <v>8</v>
      </c>
      <c r="I301" s="232"/>
      <c r="J301" s="233">
        <f>ROUND(I301*H301,2)</f>
        <v>0</v>
      </c>
      <c r="K301" s="229" t="s">
        <v>649</v>
      </c>
      <c r="L301" s="234"/>
      <c r="M301" s="235" t="s">
        <v>1</v>
      </c>
      <c r="N301" s="236" t="s">
        <v>40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1392</v>
      </c>
      <c r="AT301" s="203" t="s">
        <v>592</v>
      </c>
      <c r="AU301" s="203" t="s">
        <v>84</v>
      </c>
      <c r="AY301" s="17" t="s">
        <v>184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82</v>
      </c>
      <c r="BK301" s="204">
        <f>ROUND(I301*H301,2)</f>
        <v>0</v>
      </c>
      <c r="BL301" s="17" t="s">
        <v>1392</v>
      </c>
      <c r="BM301" s="203" t="s">
        <v>3527</v>
      </c>
    </row>
    <row r="302" spans="1:65" s="14" customFormat="1" ht="11.25">
      <c r="B302" s="216"/>
      <c r="C302" s="217"/>
      <c r="D302" s="207" t="s">
        <v>193</v>
      </c>
      <c r="E302" s="218" t="s">
        <v>1</v>
      </c>
      <c r="F302" s="219" t="s">
        <v>251</v>
      </c>
      <c r="G302" s="217"/>
      <c r="H302" s="220">
        <v>8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193</v>
      </c>
      <c r="AU302" s="226" t="s">
        <v>84</v>
      </c>
      <c r="AV302" s="14" t="s">
        <v>84</v>
      </c>
      <c r="AW302" s="14" t="s">
        <v>31</v>
      </c>
      <c r="AX302" s="14" t="s">
        <v>82</v>
      </c>
      <c r="AY302" s="226" t="s">
        <v>184</v>
      </c>
    </row>
    <row r="303" spans="1:65" s="12" customFormat="1" ht="22.9" customHeight="1">
      <c r="B303" s="176"/>
      <c r="C303" s="177"/>
      <c r="D303" s="178" t="s">
        <v>74</v>
      </c>
      <c r="E303" s="190" t="s">
        <v>3528</v>
      </c>
      <c r="F303" s="190" t="s">
        <v>3529</v>
      </c>
      <c r="G303" s="177"/>
      <c r="H303" s="177"/>
      <c r="I303" s="180"/>
      <c r="J303" s="191">
        <f>BK303</f>
        <v>0</v>
      </c>
      <c r="K303" s="177"/>
      <c r="L303" s="182"/>
      <c r="M303" s="183"/>
      <c r="N303" s="184"/>
      <c r="O303" s="184"/>
      <c r="P303" s="185">
        <f>SUM(P304:P412)</f>
        <v>0</v>
      </c>
      <c r="Q303" s="184"/>
      <c r="R303" s="185">
        <f>SUM(R304:R412)</f>
        <v>0</v>
      </c>
      <c r="S303" s="184"/>
      <c r="T303" s="186">
        <f>SUM(T304:T412)</f>
        <v>0</v>
      </c>
      <c r="AR303" s="187" t="s">
        <v>82</v>
      </c>
      <c r="AT303" s="188" t="s">
        <v>74</v>
      </c>
      <c r="AU303" s="188" t="s">
        <v>82</v>
      </c>
      <c r="AY303" s="187" t="s">
        <v>184</v>
      </c>
      <c r="BK303" s="189">
        <f>SUM(BK304:BK412)</f>
        <v>0</v>
      </c>
    </row>
    <row r="304" spans="1:65" s="2" customFormat="1" ht="55.5" customHeight="1">
      <c r="A304" s="34"/>
      <c r="B304" s="35"/>
      <c r="C304" s="227" t="s">
        <v>1458</v>
      </c>
      <c r="D304" s="227" t="s">
        <v>592</v>
      </c>
      <c r="E304" s="228" t="s">
        <v>3530</v>
      </c>
      <c r="F304" s="229" t="s">
        <v>3531</v>
      </c>
      <c r="G304" s="230" t="s">
        <v>327</v>
      </c>
      <c r="H304" s="231">
        <v>111</v>
      </c>
      <c r="I304" s="232"/>
      <c r="J304" s="233">
        <f>ROUND(I304*H304,2)</f>
        <v>0</v>
      </c>
      <c r="K304" s="229" t="s">
        <v>649</v>
      </c>
      <c r="L304" s="234"/>
      <c r="M304" s="235" t="s">
        <v>1</v>
      </c>
      <c r="N304" s="236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1392</v>
      </c>
      <c r="AT304" s="203" t="s">
        <v>592</v>
      </c>
      <c r="AU304" s="203" t="s">
        <v>84</v>
      </c>
      <c r="AY304" s="17" t="s">
        <v>184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1392</v>
      </c>
      <c r="BM304" s="203" t="s">
        <v>3532</v>
      </c>
    </row>
    <row r="305" spans="1:65" s="14" customFormat="1" ht="11.25">
      <c r="B305" s="216"/>
      <c r="C305" s="217"/>
      <c r="D305" s="207" t="s">
        <v>193</v>
      </c>
      <c r="E305" s="218" t="s">
        <v>1</v>
      </c>
      <c r="F305" s="219" t="s">
        <v>3533</v>
      </c>
      <c r="G305" s="217"/>
      <c r="H305" s="220">
        <v>111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1:65" s="2" customFormat="1" ht="16.5" customHeight="1">
      <c r="A306" s="34"/>
      <c r="B306" s="35"/>
      <c r="C306" s="227" t="s">
        <v>1462</v>
      </c>
      <c r="D306" s="227" t="s">
        <v>592</v>
      </c>
      <c r="E306" s="228" t="s">
        <v>3534</v>
      </c>
      <c r="F306" s="229" t="s">
        <v>3535</v>
      </c>
      <c r="G306" s="230" t="s">
        <v>327</v>
      </c>
      <c r="H306" s="231">
        <v>541</v>
      </c>
      <c r="I306" s="232"/>
      <c r="J306" s="233">
        <f>ROUND(I306*H306,2)</f>
        <v>0</v>
      </c>
      <c r="K306" s="229" t="s">
        <v>649</v>
      </c>
      <c r="L306" s="234"/>
      <c r="M306" s="235" t="s">
        <v>1</v>
      </c>
      <c r="N306" s="236" t="s">
        <v>40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1392</v>
      </c>
      <c r="AT306" s="203" t="s">
        <v>592</v>
      </c>
      <c r="AU306" s="203" t="s">
        <v>84</v>
      </c>
      <c r="AY306" s="17" t="s">
        <v>184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82</v>
      </c>
      <c r="BK306" s="204">
        <f>ROUND(I306*H306,2)</f>
        <v>0</v>
      </c>
      <c r="BL306" s="17" t="s">
        <v>1392</v>
      </c>
      <c r="BM306" s="203" t="s">
        <v>3536</v>
      </c>
    </row>
    <row r="307" spans="1:65" s="14" customFormat="1" ht="11.25">
      <c r="B307" s="216"/>
      <c r="C307" s="217"/>
      <c r="D307" s="207" t="s">
        <v>193</v>
      </c>
      <c r="E307" s="218" t="s">
        <v>1</v>
      </c>
      <c r="F307" s="219" t="s">
        <v>3537</v>
      </c>
      <c r="G307" s="217"/>
      <c r="H307" s="220">
        <v>487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193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184</v>
      </c>
    </row>
    <row r="308" spans="1:65" s="14" customFormat="1" ht="11.25">
      <c r="B308" s="216"/>
      <c r="C308" s="217"/>
      <c r="D308" s="207" t="s">
        <v>193</v>
      </c>
      <c r="E308" s="218" t="s">
        <v>1</v>
      </c>
      <c r="F308" s="219" t="s">
        <v>3538</v>
      </c>
      <c r="G308" s="217"/>
      <c r="H308" s="220">
        <v>54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193</v>
      </c>
      <c r="AU308" s="226" t="s">
        <v>84</v>
      </c>
      <c r="AV308" s="14" t="s">
        <v>84</v>
      </c>
      <c r="AW308" s="14" t="s">
        <v>31</v>
      </c>
      <c r="AX308" s="14" t="s">
        <v>75</v>
      </c>
      <c r="AY308" s="226" t="s">
        <v>184</v>
      </c>
    </row>
    <row r="309" spans="1:65" s="2" customFormat="1" ht="21.75" customHeight="1">
      <c r="A309" s="34"/>
      <c r="B309" s="35"/>
      <c r="C309" s="192" t="s">
        <v>1466</v>
      </c>
      <c r="D309" s="192" t="s">
        <v>187</v>
      </c>
      <c r="E309" s="193" t="s">
        <v>3539</v>
      </c>
      <c r="F309" s="194" t="s">
        <v>3540</v>
      </c>
      <c r="G309" s="195" t="s">
        <v>327</v>
      </c>
      <c r="H309" s="196">
        <v>652</v>
      </c>
      <c r="I309" s="197"/>
      <c r="J309" s="198">
        <f>ROUND(I309*H309,2)</f>
        <v>0</v>
      </c>
      <c r="K309" s="194" t="s">
        <v>190</v>
      </c>
      <c r="L309" s="39"/>
      <c r="M309" s="199" t="s">
        <v>1</v>
      </c>
      <c r="N309" s="200" t="s">
        <v>40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382</v>
      </c>
      <c r="AT309" s="203" t="s">
        <v>187</v>
      </c>
      <c r="AU309" s="203" t="s">
        <v>84</v>
      </c>
      <c r="AY309" s="17" t="s">
        <v>184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82</v>
      </c>
      <c r="BK309" s="204">
        <f>ROUND(I309*H309,2)</f>
        <v>0</v>
      </c>
      <c r="BL309" s="17" t="s">
        <v>382</v>
      </c>
      <c r="BM309" s="203" t="s">
        <v>3541</v>
      </c>
    </row>
    <row r="310" spans="1:65" s="2" customFormat="1" ht="16.5" customHeight="1">
      <c r="A310" s="34"/>
      <c r="B310" s="35"/>
      <c r="C310" s="227" t="s">
        <v>1470</v>
      </c>
      <c r="D310" s="227" t="s">
        <v>592</v>
      </c>
      <c r="E310" s="228" t="s">
        <v>3542</v>
      </c>
      <c r="F310" s="229" t="s">
        <v>3543</v>
      </c>
      <c r="G310" s="230" t="s">
        <v>327</v>
      </c>
      <c r="H310" s="231">
        <v>75</v>
      </c>
      <c r="I310" s="232"/>
      <c r="J310" s="233">
        <f>ROUND(I310*H310,2)</f>
        <v>0</v>
      </c>
      <c r="K310" s="229" t="s">
        <v>649</v>
      </c>
      <c r="L310" s="234"/>
      <c r="M310" s="235" t="s">
        <v>1</v>
      </c>
      <c r="N310" s="236" t="s">
        <v>40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1392</v>
      </c>
      <c r="AT310" s="203" t="s">
        <v>592</v>
      </c>
      <c r="AU310" s="203" t="s">
        <v>84</v>
      </c>
      <c r="AY310" s="17" t="s">
        <v>184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82</v>
      </c>
      <c r="BK310" s="204">
        <f>ROUND(I310*H310,2)</f>
        <v>0</v>
      </c>
      <c r="BL310" s="17" t="s">
        <v>1392</v>
      </c>
      <c r="BM310" s="203" t="s">
        <v>3544</v>
      </c>
    </row>
    <row r="311" spans="1:65" s="2" customFormat="1" ht="16.5" customHeight="1">
      <c r="A311" s="34"/>
      <c r="B311" s="35"/>
      <c r="C311" s="227" t="s">
        <v>1474</v>
      </c>
      <c r="D311" s="227" t="s">
        <v>592</v>
      </c>
      <c r="E311" s="228" t="s">
        <v>3545</v>
      </c>
      <c r="F311" s="229" t="s">
        <v>3546</v>
      </c>
      <c r="G311" s="230" t="s">
        <v>327</v>
      </c>
      <c r="H311" s="231">
        <v>1243</v>
      </c>
      <c r="I311" s="232"/>
      <c r="J311" s="233">
        <f>ROUND(I311*H311,2)</f>
        <v>0</v>
      </c>
      <c r="K311" s="229" t="s">
        <v>649</v>
      </c>
      <c r="L311" s="234"/>
      <c r="M311" s="235" t="s">
        <v>1</v>
      </c>
      <c r="N311" s="236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1392</v>
      </c>
      <c r="AT311" s="203" t="s">
        <v>592</v>
      </c>
      <c r="AU311" s="203" t="s">
        <v>84</v>
      </c>
      <c r="AY311" s="17" t="s">
        <v>184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1392</v>
      </c>
      <c r="BM311" s="203" t="s">
        <v>3547</v>
      </c>
    </row>
    <row r="312" spans="1:65" s="14" customFormat="1" ht="11.25">
      <c r="B312" s="216"/>
      <c r="C312" s="217"/>
      <c r="D312" s="207" t="s">
        <v>193</v>
      </c>
      <c r="E312" s="218" t="s">
        <v>1</v>
      </c>
      <c r="F312" s="219" t="s">
        <v>3548</v>
      </c>
      <c r="G312" s="217"/>
      <c r="H312" s="220">
        <v>1243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193</v>
      </c>
      <c r="AU312" s="226" t="s">
        <v>84</v>
      </c>
      <c r="AV312" s="14" t="s">
        <v>84</v>
      </c>
      <c r="AW312" s="14" t="s">
        <v>31</v>
      </c>
      <c r="AX312" s="14" t="s">
        <v>75</v>
      </c>
      <c r="AY312" s="226" t="s">
        <v>184</v>
      </c>
    </row>
    <row r="313" spans="1:65" s="2" customFormat="1" ht="16.5" customHeight="1">
      <c r="A313" s="34"/>
      <c r="B313" s="35"/>
      <c r="C313" s="227" t="s">
        <v>1478</v>
      </c>
      <c r="D313" s="227" t="s">
        <v>592</v>
      </c>
      <c r="E313" s="228" t="s">
        <v>3549</v>
      </c>
      <c r="F313" s="229" t="s">
        <v>3550</v>
      </c>
      <c r="G313" s="230" t="s">
        <v>327</v>
      </c>
      <c r="H313" s="231">
        <v>44</v>
      </c>
      <c r="I313" s="232"/>
      <c r="J313" s="233">
        <f>ROUND(I313*H313,2)</f>
        <v>0</v>
      </c>
      <c r="K313" s="229" t="s">
        <v>649</v>
      </c>
      <c r="L313" s="234"/>
      <c r="M313" s="235" t="s">
        <v>1</v>
      </c>
      <c r="N313" s="236" t="s">
        <v>40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1392</v>
      </c>
      <c r="AT313" s="203" t="s">
        <v>592</v>
      </c>
      <c r="AU313" s="203" t="s">
        <v>84</v>
      </c>
      <c r="AY313" s="17" t="s">
        <v>184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82</v>
      </c>
      <c r="BK313" s="204">
        <f>ROUND(I313*H313,2)</f>
        <v>0</v>
      </c>
      <c r="BL313" s="17" t="s">
        <v>1392</v>
      </c>
      <c r="BM313" s="203" t="s">
        <v>3551</v>
      </c>
    </row>
    <row r="314" spans="1:65" s="14" customFormat="1" ht="11.25">
      <c r="B314" s="216"/>
      <c r="C314" s="217"/>
      <c r="D314" s="207" t="s">
        <v>193</v>
      </c>
      <c r="E314" s="218" t="s">
        <v>1</v>
      </c>
      <c r="F314" s="219" t="s">
        <v>3552</v>
      </c>
      <c r="G314" s="217"/>
      <c r="H314" s="220">
        <v>44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193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184</v>
      </c>
    </row>
    <row r="315" spans="1:65" s="2" customFormat="1" ht="16.5" customHeight="1">
      <c r="A315" s="34"/>
      <c r="B315" s="35"/>
      <c r="C315" s="227" t="s">
        <v>1482</v>
      </c>
      <c r="D315" s="227" t="s">
        <v>592</v>
      </c>
      <c r="E315" s="228" t="s">
        <v>3553</v>
      </c>
      <c r="F315" s="229" t="s">
        <v>3554</v>
      </c>
      <c r="G315" s="230" t="s">
        <v>327</v>
      </c>
      <c r="H315" s="231">
        <v>510</v>
      </c>
      <c r="I315" s="232"/>
      <c r="J315" s="233">
        <f>ROUND(I315*H315,2)</f>
        <v>0</v>
      </c>
      <c r="K315" s="229" t="s">
        <v>649</v>
      </c>
      <c r="L315" s="234"/>
      <c r="M315" s="235" t="s">
        <v>1</v>
      </c>
      <c r="N315" s="236" t="s">
        <v>40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1392</v>
      </c>
      <c r="AT315" s="203" t="s">
        <v>592</v>
      </c>
      <c r="AU315" s="203" t="s">
        <v>84</v>
      </c>
      <c r="AY315" s="17" t="s">
        <v>184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82</v>
      </c>
      <c r="BK315" s="204">
        <f>ROUND(I315*H315,2)</f>
        <v>0</v>
      </c>
      <c r="BL315" s="17" t="s">
        <v>1392</v>
      </c>
      <c r="BM315" s="203" t="s">
        <v>3555</v>
      </c>
    </row>
    <row r="316" spans="1:65" s="14" customFormat="1" ht="22.5">
      <c r="B316" s="216"/>
      <c r="C316" s="217"/>
      <c r="D316" s="207" t="s">
        <v>193</v>
      </c>
      <c r="E316" s="218" t="s">
        <v>1</v>
      </c>
      <c r="F316" s="219" t="s">
        <v>3556</v>
      </c>
      <c r="G316" s="217"/>
      <c r="H316" s="220">
        <v>450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193</v>
      </c>
      <c r="AU316" s="226" t="s">
        <v>84</v>
      </c>
      <c r="AV316" s="14" t="s">
        <v>84</v>
      </c>
      <c r="AW316" s="14" t="s">
        <v>31</v>
      </c>
      <c r="AX316" s="14" t="s">
        <v>75</v>
      </c>
      <c r="AY316" s="226" t="s">
        <v>184</v>
      </c>
    </row>
    <row r="317" spans="1:65" s="14" customFormat="1" ht="11.25">
      <c r="B317" s="216"/>
      <c r="C317" s="217"/>
      <c r="D317" s="207" t="s">
        <v>193</v>
      </c>
      <c r="E317" s="218" t="s">
        <v>1</v>
      </c>
      <c r="F317" s="219" t="s">
        <v>3557</v>
      </c>
      <c r="G317" s="217"/>
      <c r="H317" s="220">
        <v>60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193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184</v>
      </c>
    </row>
    <row r="318" spans="1:65" s="2" customFormat="1" ht="33" customHeight="1">
      <c r="A318" s="34"/>
      <c r="B318" s="35"/>
      <c r="C318" s="192" t="s">
        <v>1487</v>
      </c>
      <c r="D318" s="192" t="s">
        <v>187</v>
      </c>
      <c r="E318" s="193" t="s">
        <v>3558</v>
      </c>
      <c r="F318" s="194" t="s">
        <v>3559</v>
      </c>
      <c r="G318" s="195" t="s">
        <v>327</v>
      </c>
      <c r="H318" s="196">
        <v>1872</v>
      </c>
      <c r="I318" s="197"/>
      <c r="J318" s="198">
        <f>ROUND(I318*H318,2)</f>
        <v>0</v>
      </c>
      <c r="K318" s="194" t="s">
        <v>190</v>
      </c>
      <c r="L318" s="39"/>
      <c r="M318" s="199" t="s">
        <v>1</v>
      </c>
      <c r="N318" s="200" t="s">
        <v>40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382</v>
      </c>
      <c r="AT318" s="203" t="s">
        <v>187</v>
      </c>
      <c r="AU318" s="203" t="s">
        <v>84</v>
      </c>
      <c r="AY318" s="17" t="s">
        <v>184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82</v>
      </c>
      <c r="BK318" s="204">
        <f>ROUND(I318*H318,2)</f>
        <v>0</v>
      </c>
      <c r="BL318" s="17" t="s">
        <v>382</v>
      </c>
      <c r="BM318" s="203" t="s">
        <v>3560</v>
      </c>
    </row>
    <row r="319" spans="1:65" s="2" customFormat="1" ht="24">
      <c r="A319" s="34"/>
      <c r="B319" s="35"/>
      <c r="C319" s="227" t="s">
        <v>1492</v>
      </c>
      <c r="D319" s="227" t="s">
        <v>592</v>
      </c>
      <c r="E319" s="228" t="s">
        <v>3561</v>
      </c>
      <c r="F319" s="229" t="s">
        <v>3562</v>
      </c>
      <c r="G319" s="230" t="s">
        <v>327</v>
      </c>
      <c r="H319" s="231">
        <v>107</v>
      </c>
      <c r="I319" s="232"/>
      <c r="J319" s="233">
        <f>ROUND(I319*H319,2)</f>
        <v>0</v>
      </c>
      <c r="K319" s="229" t="s">
        <v>649</v>
      </c>
      <c r="L319" s="234"/>
      <c r="M319" s="235" t="s">
        <v>1</v>
      </c>
      <c r="N319" s="236" t="s">
        <v>40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1392</v>
      </c>
      <c r="AT319" s="203" t="s">
        <v>592</v>
      </c>
      <c r="AU319" s="203" t="s">
        <v>84</v>
      </c>
      <c r="AY319" s="17" t="s">
        <v>184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82</v>
      </c>
      <c r="BK319" s="204">
        <f>ROUND(I319*H319,2)</f>
        <v>0</v>
      </c>
      <c r="BL319" s="17" t="s">
        <v>1392</v>
      </c>
      <c r="BM319" s="203" t="s">
        <v>3563</v>
      </c>
    </row>
    <row r="320" spans="1:65" s="14" customFormat="1" ht="11.25">
      <c r="B320" s="216"/>
      <c r="C320" s="217"/>
      <c r="D320" s="207" t="s">
        <v>193</v>
      </c>
      <c r="E320" s="218" t="s">
        <v>1</v>
      </c>
      <c r="F320" s="219" t="s">
        <v>3564</v>
      </c>
      <c r="G320" s="217"/>
      <c r="H320" s="220">
        <v>107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193</v>
      </c>
      <c r="AU320" s="226" t="s">
        <v>84</v>
      </c>
      <c r="AV320" s="14" t="s">
        <v>84</v>
      </c>
      <c r="AW320" s="14" t="s">
        <v>31</v>
      </c>
      <c r="AX320" s="14" t="s">
        <v>75</v>
      </c>
      <c r="AY320" s="226" t="s">
        <v>184</v>
      </c>
    </row>
    <row r="321" spans="1:65" s="2" customFormat="1" ht="48">
      <c r="A321" s="34"/>
      <c r="B321" s="35"/>
      <c r="C321" s="192" t="s">
        <v>1497</v>
      </c>
      <c r="D321" s="192" t="s">
        <v>187</v>
      </c>
      <c r="E321" s="193" t="s">
        <v>3565</v>
      </c>
      <c r="F321" s="194" t="s">
        <v>3566</v>
      </c>
      <c r="G321" s="195" t="s">
        <v>327</v>
      </c>
      <c r="H321" s="196">
        <v>107</v>
      </c>
      <c r="I321" s="197"/>
      <c r="J321" s="198">
        <f>ROUND(I321*H321,2)</f>
        <v>0</v>
      </c>
      <c r="K321" s="194" t="s">
        <v>190</v>
      </c>
      <c r="L321" s="39"/>
      <c r="M321" s="199" t="s">
        <v>1</v>
      </c>
      <c r="N321" s="200" t="s">
        <v>40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382</v>
      </c>
      <c r="AT321" s="203" t="s">
        <v>187</v>
      </c>
      <c r="AU321" s="203" t="s">
        <v>84</v>
      </c>
      <c r="AY321" s="17" t="s">
        <v>184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82</v>
      </c>
      <c r="BK321" s="204">
        <f>ROUND(I321*H321,2)</f>
        <v>0</v>
      </c>
      <c r="BL321" s="17" t="s">
        <v>382</v>
      </c>
      <c r="BM321" s="203" t="s">
        <v>3567</v>
      </c>
    </row>
    <row r="322" spans="1:65" s="2" customFormat="1" ht="24">
      <c r="A322" s="34"/>
      <c r="B322" s="35"/>
      <c r="C322" s="227" t="s">
        <v>809</v>
      </c>
      <c r="D322" s="227" t="s">
        <v>592</v>
      </c>
      <c r="E322" s="228" t="s">
        <v>3568</v>
      </c>
      <c r="F322" s="229" t="s">
        <v>3569</v>
      </c>
      <c r="G322" s="230" t="s">
        <v>327</v>
      </c>
      <c r="H322" s="231">
        <v>84</v>
      </c>
      <c r="I322" s="232"/>
      <c r="J322" s="233">
        <f>ROUND(I322*H322,2)</f>
        <v>0</v>
      </c>
      <c r="K322" s="229" t="s">
        <v>649</v>
      </c>
      <c r="L322" s="234"/>
      <c r="M322" s="235" t="s">
        <v>1</v>
      </c>
      <c r="N322" s="236" t="s">
        <v>40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1392</v>
      </c>
      <c r="AT322" s="203" t="s">
        <v>592</v>
      </c>
      <c r="AU322" s="203" t="s">
        <v>84</v>
      </c>
      <c r="AY322" s="17" t="s">
        <v>184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82</v>
      </c>
      <c r="BK322" s="204">
        <f>ROUND(I322*H322,2)</f>
        <v>0</v>
      </c>
      <c r="BL322" s="17" t="s">
        <v>1392</v>
      </c>
      <c r="BM322" s="203" t="s">
        <v>3570</v>
      </c>
    </row>
    <row r="323" spans="1:65" s="14" customFormat="1" ht="11.25">
      <c r="B323" s="216"/>
      <c r="C323" s="217"/>
      <c r="D323" s="207" t="s">
        <v>193</v>
      </c>
      <c r="E323" s="218" t="s">
        <v>1</v>
      </c>
      <c r="F323" s="219" t="s">
        <v>3571</v>
      </c>
      <c r="G323" s="217"/>
      <c r="H323" s="220">
        <v>84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193</v>
      </c>
      <c r="AU323" s="226" t="s">
        <v>84</v>
      </c>
      <c r="AV323" s="14" t="s">
        <v>84</v>
      </c>
      <c r="AW323" s="14" t="s">
        <v>4</v>
      </c>
      <c r="AX323" s="14" t="s">
        <v>82</v>
      </c>
      <c r="AY323" s="226" t="s">
        <v>184</v>
      </c>
    </row>
    <row r="324" spans="1:65" s="2" customFormat="1" ht="44.25" customHeight="1">
      <c r="A324" s="34"/>
      <c r="B324" s="35"/>
      <c r="C324" s="192" t="s">
        <v>1506</v>
      </c>
      <c r="D324" s="192" t="s">
        <v>187</v>
      </c>
      <c r="E324" s="193" t="s">
        <v>3572</v>
      </c>
      <c r="F324" s="194" t="s">
        <v>3573</v>
      </c>
      <c r="G324" s="195" t="s">
        <v>327</v>
      </c>
      <c r="H324" s="196">
        <v>84</v>
      </c>
      <c r="I324" s="197"/>
      <c r="J324" s="198">
        <f>ROUND(I324*H324,2)</f>
        <v>0</v>
      </c>
      <c r="K324" s="194" t="s">
        <v>190</v>
      </c>
      <c r="L324" s="39"/>
      <c r="M324" s="199" t="s">
        <v>1</v>
      </c>
      <c r="N324" s="200" t="s">
        <v>40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382</v>
      </c>
      <c r="AT324" s="203" t="s">
        <v>187</v>
      </c>
      <c r="AU324" s="203" t="s">
        <v>84</v>
      </c>
      <c r="AY324" s="17" t="s">
        <v>184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82</v>
      </c>
      <c r="BK324" s="204">
        <f>ROUND(I324*H324,2)</f>
        <v>0</v>
      </c>
      <c r="BL324" s="17" t="s">
        <v>382</v>
      </c>
      <c r="BM324" s="203" t="s">
        <v>3574</v>
      </c>
    </row>
    <row r="325" spans="1:65" s="2" customFormat="1" ht="24">
      <c r="A325" s="34"/>
      <c r="B325" s="35"/>
      <c r="C325" s="227" t="s">
        <v>1512</v>
      </c>
      <c r="D325" s="227" t="s">
        <v>592</v>
      </c>
      <c r="E325" s="228" t="s">
        <v>3575</v>
      </c>
      <c r="F325" s="229" t="s">
        <v>3576</v>
      </c>
      <c r="G325" s="230" t="s">
        <v>327</v>
      </c>
      <c r="H325" s="231">
        <v>76</v>
      </c>
      <c r="I325" s="232"/>
      <c r="J325" s="233">
        <f>ROUND(I325*H325,2)</f>
        <v>0</v>
      </c>
      <c r="K325" s="229" t="s">
        <v>649</v>
      </c>
      <c r="L325" s="234"/>
      <c r="M325" s="235" t="s">
        <v>1</v>
      </c>
      <c r="N325" s="236" t="s">
        <v>40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1392</v>
      </c>
      <c r="AT325" s="203" t="s">
        <v>592</v>
      </c>
      <c r="AU325" s="203" t="s">
        <v>84</v>
      </c>
      <c r="AY325" s="17" t="s">
        <v>184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1392</v>
      </c>
      <c r="BM325" s="203" t="s">
        <v>3577</v>
      </c>
    </row>
    <row r="326" spans="1:65" s="14" customFormat="1" ht="11.25">
      <c r="B326" s="216"/>
      <c r="C326" s="217"/>
      <c r="D326" s="207" t="s">
        <v>193</v>
      </c>
      <c r="E326" s="218" t="s">
        <v>1</v>
      </c>
      <c r="F326" s="219" t="s">
        <v>3578</v>
      </c>
      <c r="G326" s="217"/>
      <c r="H326" s="220">
        <v>76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193</v>
      </c>
      <c r="AU326" s="226" t="s">
        <v>84</v>
      </c>
      <c r="AV326" s="14" t="s">
        <v>84</v>
      </c>
      <c r="AW326" s="14" t="s">
        <v>31</v>
      </c>
      <c r="AX326" s="14" t="s">
        <v>82</v>
      </c>
      <c r="AY326" s="226" t="s">
        <v>184</v>
      </c>
    </row>
    <row r="327" spans="1:65" s="2" customFormat="1" ht="44.25" customHeight="1">
      <c r="A327" s="34"/>
      <c r="B327" s="35"/>
      <c r="C327" s="192" t="s">
        <v>1517</v>
      </c>
      <c r="D327" s="192" t="s">
        <v>187</v>
      </c>
      <c r="E327" s="193" t="s">
        <v>3579</v>
      </c>
      <c r="F327" s="194" t="s">
        <v>3580</v>
      </c>
      <c r="G327" s="195" t="s">
        <v>327</v>
      </c>
      <c r="H327" s="196">
        <v>76</v>
      </c>
      <c r="I327" s="197"/>
      <c r="J327" s="198">
        <f>ROUND(I327*H327,2)</f>
        <v>0</v>
      </c>
      <c r="K327" s="194" t="s">
        <v>190</v>
      </c>
      <c r="L327" s="39"/>
      <c r="M327" s="199" t="s">
        <v>1</v>
      </c>
      <c r="N327" s="200" t="s">
        <v>40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382</v>
      </c>
      <c r="AT327" s="203" t="s">
        <v>187</v>
      </c>
      <c r="AU327" s="203" t="s">
        <v>84</v>
      </c>
      <c r="AY327" s="17" t="s">
        <v>184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82</v>
      </c>
      <c r="BK327" s="204">
        <f>ROUND(I327*H327,2)</f>
        <v>0</v>
      </c>
      <c r="BL327" s="17" t="s">
        <v>382</v>
      </c>
      <c r="BM327" s="203" t="s">
        <v>3581</v>
      </c>
    </row>
    <row r="328" spans="1:65" s="2" customFormat="1" ht="24.2" customHeight="1">
      <c r="A328" s="34"/>
      <c r="B328" s="35"/>
      <c r="C328" s="227" t="s">
        <v>1521</v>
      </c>
      <c r="D328" s="227" t="s">
        <v>592</v>
      </c>
      <c r="E328" s="228" t="s">
        <v>3582</v>
      </c>
      <c r="F328" s="229" t="s">
        <v>3583</v>
      </c>
      <c r="G328" s="230" t="s">
        <v>327</v>
      </c>
      <c r="H328" s="231">
        <v>314</v>
      </c>
      <c r="I328" s="232"/>
      <c r="J328" s="233">
        <f>ROUND(I328*H328,2)</f>
        <v>0</v>
      </c>
      <c r="K328" s="229" t="s">
        <v>649</v>
      </c>
      <c r="L328" s="234"/>
      <c r="M328" s="235" t="s">
        <v>1</v>
      </c>
      <c r="N328" s="236" t="s">
        <v>40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1392</v>
      </c>
      <c r="AT328" s="203" t="s">
        <v>592</v>
      </c>
      <c r="AU328" s="203" t="s">
        <v>84</v>
      </c>
      <c r="AY328" s="17" t="s">
        <v>184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82</v>
      </c>
      <c r="BK328" s="204">
        <f>ROUND(I328*H328,2)</f>
        <v>0</v>
      </c>
      <c r="BL328" s="17" t="s">
        <v>1392</v>
      </c>
      <c r="BM328" s="203" t="s">
        <v>3584</v>
      </c>
    </row>
    <row r="329" spans="1:65" s="14" customFormat="1" ht="11.25">
      <c r="B329" s="216"/>
      <c r="C329" s="217"/>
      <c r="D329" s="207" t="s">
        <v>193</v>
      </c>
      <c r="E329" s="218" t="s">
        <v>1</v>
      </c>
      <c r="F329" s="219" t="s">
        <v>3585</v>
      </c>
      <c r="G329" s="217"/>
      <c r="H329" s="220">
        <v>42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193</v>
      </c>
      <c r="AU329" s="226" t="s">
        <v>84</v>
      </c>
      <c r="AV329" s="14" t="s">
        <v>84</v>
      </c>
      <c r="AW329" s="14" t="s">
        <v>31</v>
      </c>
      <c r="AX329" s="14" t="s">
        <v>75</v>
      </c>
      <c r="AY329" s="226" t="s">
        <v>184</v>
      </c>
    </row>
    <row r="330" spans="1:65" s="14" customFormat="1" ht="11.25">
      <c r="B330" s="216"/>
      <c r="C330" s="217"/>
      <c r="D330" s="207" t="s">
        <v>193</v>
      </c>
      <c r="E330" s="218" t="s">
        <v>1</v>
      </c>
      <c r="F330" s="219" t="s">
        <v>3586</v>
      </c>
      <c r="G330" s="217"/>
      <c r="H330" s="220">
        <v>41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193</v>
      </c>
      <c r="AU330" s="226" t="s">
        <v>84</v>
      </c>
      <c r="AV330" s="14" t="s">
        <v>84</v>
      </c>
      <c r="AW330" s="14" t="s">
        <v>31</v>
      </c>
      <c r="AX330" s="14" t="s">
        <v>75</v>
      </c>
      <c r="AY330" s="226" t="s">
        <v>184</v>
      </c>
    </row>
    <row r="331" spans="1:65" s="14" customFormat="1" ht="11.25">
      <c r="B331" s="216"/>
      <c r="C331" s="217"/>
      <c r="D331" s="207" t="s">
        <v>193</v>
      </c>
      <c r="E331" s="218" t="s">
        <v>1</v>
      </c>
      <c r="F331" s="219" t="s">
        <v>3587</v>
      </c>
      <c r="G331" s="217"/>
      <c r="H331" s="220">
        <v>58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193</v>
      </c>
      <c r="AU331" s="226" t="s">
        <v>84</v>
      </c>
      <c r="AV331" s="14" t="s">
        <v>84</v>
      </c>
      <c r="AW331" s="14" t="s">
        <v>31</v>
      </c>
      <c r="AX331" s="14" t="s">
        <v>75</v>
      </c>
      <c r="AY331" s="226" t="s">
        <v>184</v>
      </c>
    </row>
    <row r="332" spans="1:65" s="14" customFormat="1" ht="11.25">
      <c r="B332" s="216"/>
      <c r="C332" s="217"/>
      <c r="D332" s="207" t="s">
        <v>193</v>
      </c>
      <c r="E332" s="218" t="s">
        <v>1</v>
      </c>
      <c r="F332" s="219" t="s">
        <v>3588</v>
      </c>
      <c r="G332" s="217"/>
      <c r="H332" s="220">
        <v>17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193</v>
      </c>
      <c r="AU332" s="226" t="s">
        <v>84</v>
      </c>
      <c r="AV332" s="14" t="s">
        <v>84</v>
      </c>
      <c r="AW332" s="14" t="s">
        <v>31</v>
      </c>
      <c r="AX332" s="14" t="s">
        <v>75</v>
      </c>
      <c r="AY332" s="226" t="s">
        <v>184</v>
      </c>
    </row>
    <row r="333" spans="1:65" s="14" customFormat="1" ht="11.25">
      <c r="B333" s="216"/>
      <c r="C333" s="217"/>
      <c r="D333" s="207" t="s">
        <v>193</v>
      </c>
      <c r="E333" s="218" t="s">
        <v>1</v>
      </c>
      <c r="F333" s="219" t="s">
        <v>3589</v>
      </c>
      <c r="G333" s="217"/>
      <c r="H333" s="220">
        <v>45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193</v>
      </c>
      <c r="AU333" s="226" t="s">
        <v>84</v>
      </c>
      <c r="AV333" s="14" t="s">
        <v>84</v>
      </c>
      <c r="AW333" s="14" t="s">
        <v>31</v>
      </c>
      <c r="AX333" s="14" t="s">
        <v>75</v>
      </c>
      <c r="AY333" s="226" t="s">
        <v>184</v>
      </c>
    </row>
    <row r="334" spans="1:65" s="14" customFormat="1" ht="11.25">
      <c r="B334" s="216"/>
      <c r="C334" s="217"/>
      <c r="D334" s="207" t="s">
        <v>193</v>
      </c>
      <c r="E334" s="218" t="s">
        <v>1</v>
      </c>
      <c r="F334" s="219" t="s">
        <v>3590</v>
      </c>
      <c r="G334" s="217"/>
      <c r="H334" s="220">
        <v>58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193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184</v>
      </c>
    </row>
    <row r="335" spans="1:65" s="14" customFormat="1" ht="11.25">
      <c r="B335" s="216"/>
      <c r="C335" s="217"/>
      <c r="D335" s="207" t="s">
        <v>193</v>
      </c>
      <c r="E335" s="218" t="s">
        <v>1</v>
      </c>
      <c r="F335" s="219" t="s">
        <v>3591</v>
      </c>
      <c r="G335" s="217"/>
      <c r="H335" s="220">
        <v>53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193</v>
      </c>
      <c r="AU335" s="226" t="s">
        <v>84</v>
      </c>
      <c r="AV335" s="14" t="s">
        <v>84</v>
      </c>
      <c r="AW335" s="14" t="s">
        <v>31</v>
      </c>
      <c r="AX335" s="14" t="s">
        <v>75</v>
      </c>
      <c r="AY335" s="226" t="s">
        <v>184</v>
      </c>
    </row>
    <row r="336" spans="1:65" s="2" customFormat="1" ht="24">
      <c r="A336" s="34"/>
      <c r="B336" s="35"/>
      <c r="C336" s="192" t="s">
        <v>1526</v>
      </c>
      <c r="D336" s="192" t="s">
        <v>187</v>
      </c>
      <c r="E336" s="193" t="s">
        <v>3592</v>
      </c>
      <c r="F336" s="194" t="s">
        <v>3593</v>
      </c>
      <c r="G336" s="195" t="s">
        <v>327</v>
      </c>
      <c r="H336" s="196">
        <v>185</v>
      </c>
      <c r="I336" s="197"/>
      <c r="J336" s="198">
        <f>ROUND(I336*H336,2)</f>
        <v>0</v>
      </c>
      <c r="K336" s="194" t="s">
        <v>190</v>
      </c>
      <c r="L336" s="39"/>
      <c r="M336" s="199" t="s">
        <v>1</v>
      </c>
      <c r="N336" s="200" t="s">
        <v>40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382</v>
      </c>
      <c r="AT336" s="203" t="s">
        <v>187</v>
      </c>
      <c r="AU336" s="203" t="s">
        <v>84</v>
      </c>
      <c r="AY336" s="17" t="s">
        <v>184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82</v>
      </c>
      <c r="BK336" s="204">
        <f>ROUND(I336*H336,2)</f>
        <v>0</v>
      </c>
      <c r="BL336" s="17" t="s">
        <v>382</v>
      </c>
      <c r="BM336" s="203" t="s">
        <v>3594</v>
      </c>
    </row>
    <row r="337" spans="1:65" s="2" customFormat="1" ht="24">
      <c r="A337" s="34"/>
      <c r="B337" s="35"/>
      <c r="C337" s="192" t="s">
        <v>1530</v>
      </c>
      <c r="D337" s="192" t="s">
        <v>187</v>
      </c>
      <c r="E337" s="193" t="s">
        <v>3595</v>
      </c>
      <c r="F337" s="194" t="s">
        <v>3596</v>
      </c>
      <c r="G337" s="195" t="s">
        <v>327</v>
      </c>
      <c r="H337" s="196">
        <v>129</v>
      </c>
      <c r="I337" s="197"/>
      <c r="J337" s="198">
        <f>ROUND(I337*H337,2)</f>
        <v>0</v>
      </c>
      <c r="K337" s="194" t="s">
        <v>190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382</v>
      </c>
      <c r="AT337" s="203" t="s">
        <v>187</v>
      </c>
      <c r="AU337" s="203" t="s">
        <v>84</v>
      </c>
      <c r="AY337" s="17" t="s">
        <v>184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382</v>
      </c>
      <c r="BM337" s="203" t="s">
        <v>3597</v>
      </c>
    </row>
    <row r="338" spans="1:65" s="14" customFormat="1" ht="11.25">
      <c r="B338" s="216"/>
      <c r="C338" s="217"/>
      <c r="D338" s="207" t="s">
        <v>193</v>
      </c>
      <c r="E338" s="218" t="s">
        <v>1</v>
      </c>
      <c r="F338" s="219" t="s">
        <v>3598</v>
      </c>
      <c r="G338" s="217"/>
      <c r="H338" s="220">
        <v>129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193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184</v>
      </c>
    </row>
    <row r="339" spans="1:65" s="2" customFormat="1" ht="24.2" customHeight="1">
      <c r="A339" s="34"/>
      <c r="B339" s="35"/>
      <c r="C339" s="227" t="s">
        <v>1534</v>
      </c>
      <c r="D339" s="227" t="s">
        <v>592</v>
      </c>
      <c r="E339" s="228" t="s">
        <v>3599</v>
      </c>
      <c r="F339" s="229" t="s">
        <v>3600</v>
      </c>
      <c r="G339" s="230" t="s">
        <v>327</v>
      </c>
      <c r="H339" s="231">
        <v>2751</v>
      </c>
      <c r="I339" s="232"/>
      <c r="J339" s="233">
        <f>ROUND(I339*H339,2)</f>
        <v>0</v>
      </c>
      <c r="K339" s="229" t="s">
        <v>649</v>
      </c>
      <c r="L339" s="234"/>
      <c r="M339" s="235" t="s">
        <v>1</v>
      </c>
      <c r="N339" s="236" t="s">
        <v>40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1392</v>
      </c>
      <c r="AT339" s="203" t="s">
        <v>592</v>
      </c>
      <c r="AU339" s="203" t="s">
        <v>84</v>
      </c>
      <c r="AY339" s="17" t="s">
        <v>184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82</v>
      </c>
      <c r="BK339" s="204">
        <f>ROUND(I339*H339,2)</f>
        <v>0</v>
      </c>
      <c r="BL339" s="17" t="s">
        <v>1392</v>
      </c>
      <c r="BM339" s="203" t="s">
        <v>3601</v>
      </c>
    </row>
    <row r="340" spans="1:65" s="14" customFormat="1" ht="11.25">
      <c r="B340" s="216"/>
      <c r="C340" s="217"/>
      <c r="D340" s="207" t="s">
        <v>193</v>
      </c>
      <c r="E340" s="218" t="s">
        <v>1</v>
      </c>
      <c r="F340" s="219" t="s">
        <v>3602</v>
      </c>
      <c r="G340" s="217"/>
      <c r="H340" s="220">
        <v>212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193</v>
      </c>
      <c r="AU340" s="226" t="s">
        <v>84</v>
      </c>
      <c r="AV340" s="14" t="s">
        <v>84</v>
      </c>
      <c r="AW340" s="14" t="s">
        <v>31</v>
      </c>
      <c r="AX340" s="14" t="s">
        <v>75</v>
      </c>
      <c r="AY340" s="226" t="s">
        <v>184</v>
      </c>
    </row>
    <row r="341" spans="1:65" s="14" customFormat="1" ht="22.5">
      <c r="B341" s="216"/>
      <c r="C341" s="217"/>
      <c r="D341" s="207" t="s">
        <v>193</v>
      </c>
      <c r="E341" s="218" t="s">
        <v>1</v>
      </c>
      <c r="F341" s="219" t="s">
        <v>3603</v>
      </c>
      <c r="G341" s="217"/>
      <c r="H341" s="220">
        <v>365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193</v>
      </c>
      <c r="AU341" s="226" t="s">
        <v>84</v>
      </c>
      <c r="AV341" s="14" t="s">
        <v>84</v>
      </c>
      <c r="AW341" s="14" t="s">
        <v>31</v>
      </c>
      <c r="AX341" s="14" t="s">
        <v>75</v>
      </c>
      <c r="AY341" s="226" t="s">
        <v>184</v>
      </c>
    </row>
    <row r="342" spans="1:65" s="14" customFormat="1" ht="11.25">
      <c r="B342" s="216"/>
      <c r="C342" s="217"/>
      <c r="D342" s="207" t="s">
        <v>193</v>
      </c>
      <c r="E342" s="218" t="s">
        <v>1</v>
      </c>
      <c r="F342" s="219" t="s">
        <v>3604</v>
      </c>
      <c r="G342" s="217"/>
      <c r="H342" s="220">
        <v>180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193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184</v>
      </c>
    </row>
    <row r="343" spans="1:65" s="14" customFormat="1" ht="22.5">
      <c r="B343" s="216"/>
      <c r="C343" s="217"/>
      <c r="D343" s="207" t="s">
        <v>193</v>
      </c>
      <c r="E343" s="218" t="s">
        <v>1</v>
      </c>
      <c r="F343" s="219" t="s">
        <v>3605</v>
      </c>
      <c r="G343" s="217"/>
      <c r="H343" s="220">
        <v>254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193</v>
      </c>
      <c r="AU343" s="226" t="s">
        <v>84</v>
      </c>
      <c r="AV343" s="14" t="s">
        <v>84</v>
      </c>
      <c r="AW343" s="14" t="s">
        <v>31</v>
      </c>
      <c r="AX343" s="14" t="s">
        <v>75</v>
      </c>
      <c r="AY343" s="226" t="s">
        <v>184</v>
      </c>
    </row>
    <row r="344" spans="1:65" s="14" customFormat="1" ht="33.75">
      <c r="B344" s="216"/>
      <c r="C344" s="217"/>
      <c r="D344" s="207" t="s">
        <v>193</v>
      </c>
      <c r="E344" s="218" t="s">
        <v>1</v>
      </c>
      <c r="F344" s="219" t="s">
        <v>3606</v>
      </c>
      <c r="G344" s="217"/>
      <c r="H344" s="220">
        <v>511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193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184</v>
      </c>
    </row>
    <row r="345" spans="1:65" s="14" customFormat="1" ht="22.5">
      <c r="B345" s="216"/>
      <c r="C345" s="217"/>
      <c r="D345" s="207" t="s">
        <v>193</v>
      </c>
      <c r="E345" s="218" t="s">
        <v>1</v>
      </c>
      <c r="F345" s="219" t="s">
        <v>3607</v>
      </c>
      <c r="G345" s="217"/>
      <c r="H345" s="220">
        <v>189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193</v>
      </c>
      <c r="AU345" s="226" t="s">
        <v>84</v>
      </c>
      <c r="AV345" s="14" t="s">
        <v>84</v>
      </c>
      <c r="AW345" s="14" t="s">
        <v>31</v>
      </c>
      <c r="AX345" s="14" t="s">
        <v>75</v>
      </c>
      <c r="AY345" s="226" t="s">
        <v>184</v>
      </c>
    </row>
    <row r="346" spans="1:65" s="14" customFormat="1" ht="11.25">
      <c r="B346" s="216"/>
      <c r="C346" s="217"/>
      <c r="D346" s="207" t="s">
        <v>193</v>
      </c>
      <c r="E346" s="218" t="s">
        <v>1</v>
      </c>
      <c r="F346" s="219" t="s">
        <v>3608</v>
      </c>
      <c r="G346" s="217"/>
      <c r="H346" s="220">
        <v>114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193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184</v>
      </c>
    </row>
    <row r="347" spans="1:65" s="14" customFormat="1" ht="11.25">
      <c r="B347" s="216"/>
      <c r="C347" s="217"/>
      <c r="D347" s="207" t="s">
        <v>193</v>
      </c>
      <c r="E347" s="218" t="s">
        <v>1</v>
      </c>
      <c r="F347" s="219" t="s">
        <v>3609</v>
      </c>
      <c r="G347" s="217"/>
      <c r="H347" s="220">
        <v>160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193</v>
      </c>
      <c r="AU347" s="226" t="s">
        <v>84</v>
      </c>
      <c r="AV347" s="14" t="s">
        <v>84</v>
      </c>
      <c r="AW347" s="14" t="s">
        <v>31</v>
      </c>
      <c r="AX347" s="14" t="s">
        <v>75</v>
      </c>
      <c r="AY347" s="226" t="s">
        <v>184</v>
      </c>
    </row>
    <row r="348" spans="1:65" s="14" customFormat="1" ht="11.25">
      <c r="B348" s="216"/>
      <c r="C348" s="217"/>
      <c r="D348" s="207" t="s">
        <v>193</v>
      </c>
      <c r="E348" s="218" t="s">
        <v>1</v>
      </c>
      <c r="F348" s="219" t="s">
        <v>3610</v>
      </c>
      <c r="G348" s="217"/>
      <c r="H348" s="220">
        <v>167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193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184</v>
      </c>
    </row>
    <row r="349" spans="1:65" s="14" customFormat="1" ht="11.25">
      <c r="B349" s="216"/>
      <c r="C349" s="217"/>
      <c r="D349" s="207" t="s">
        <v>193</v>
      </c>
      <c r="E349" s="218" t="s">
        <v>1</v>
      </c>
      <c r="F349" s="219" t="s">
        <v>3611</v>
      </c>
      <c r="G349" s="217"/>
      <c r="H349" s="220">
        <v>144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193</v>
      </c>
      <c r="AU349" s="226" t="s">
        <v>84</v>
      </c>
      <c r="AV349" s="14" t="s">
        <v>84</v>
      </c>
      <c r="AW349" s="14" t="s">
        <v>31</v>
      </c>
      <c r="AX349" s="14" t="s">
        <v>75</v>
      </c>
      <c r="AY349" s="226" t="s">
        <v>184</v>
      </c>
    </row>
    <row r="350" spans="1:65" s="14" customFormat="1" ht="22.5">
      <c r="B350" s="216"/>
      <c r="C350" s="217"/>
      <c r="D350" s="207" t="s">
        <v>193</v>
      </c>
      <c r="E350" s="218" t="s">
        <v>1</v>
      </c>
      <c r="F350" s="219" t="s">
        <v>3612</v>
      </c>
      <c r="G350" s="217"/>
      <c r="H350" s="220">
        <v>318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84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4" customFormat="1" ht="11.25">
      <c r="B351" s="216"/>
      <c r="C351" s="217"/>
      <c r="D351" s="207" t="s">
        <v>193</v>
      </c>
      <c r="E351" s="218" t="s">
        <v>1</v>
      </c>
      <c r="F351" s="219" t="s">
        <v>3613</v>
      </c>
      <c r="G351" s="217"/>
      <c r="H351" s="220">
        <v>137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193</v>
      </c>
      <c r="AU351" s="226" t="s">
        <v>84</v>
      </c>
      <c r="AV351" s="14" t="s">
        <v>84</v>
      </c>
      <c r="AW351" s="14" t="s">
        <v>31</v>
      </c>
      <c r="AX351" s="14" t="s">
        <v>75</v>
      </c>
      <c r="AY351" s="226" t="s">
        <v>184</v>
      </c>
    </row>
    <row r="352" spans="1:65" s="2" customFormat="1" ht="24.2" customHeight="1">
      <c r="A352" s="34"/>
      <c r="B352" s="35"/>
      <c r="C352" s="227" t="s">
        <v>1538</v>
      </c>
      <c r="D352" s="227" t="s">
        <v>592</v>
      </c>
      <c r="E352" s="228" t="s">
        <v>3614</v>
      </c>
      <c r="F352" s="229" t="s">
        <v>3615</v>
      </c>
      <c r="G352" s="230" t="s">
        <v>327</v>
      </c>
      <c r="H352" s="231">
        <v>4509</v>
      </c>
      <c r="I352" s="232"/>
      <c r="J352" s="233">
        <f>ROUND(I352*H352,2)</f>
        <v>0</v>
      </c>
      <c r="K352" s="229" t="s">
        <v>649</v>
      </c>
      <c r="L352" s="234"/>
      <c r="M352" s="235" t="s">
        <v>1</v>
      </c>
      <c r="N352" s="236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1392</v>
      </c>
      <c r="AT352" s="203" t="s">
        <v>592</v>
      </c>
      <c r="AU352" s="203" t="s">
        <v>84</v>
      </c>
      <c r="AY352" s="17" t="s">
        <v>184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1392</v>
      </c>
      <c r="BM352" s="203" t="s">
        <v>3616</v>
      </c>
    </row>
    <row r="353" spans="1:65" s="14" customFormat="1" ht="33.75">
      <c r="B353" s="216"/>
      <c r="C353" s="217"/>
      <c r="D353" s="207" t="s">
        <v>193</v>
      </c>
      <c r="E353" s="218" t="s">
        <v>1</v>
      </c>
      <c r="F353" s="219" t="s">
        <v>3617</v>
      </c>
      <c r="G353" s="217"/>
      <c r="H353" s="220">
        <v>396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193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184</v>
      </c>
    </row>
    <row r="354" spans="1:65" s="14" customFormat="1" ht="22.5">
      <c r="B354" s="216"/>
      <c r="C354" s="217"/>
      <c r="D354" s="207" t="s">
        <v>193</v>
      </c>
      <c r="E354" s="218" t="s">
        <v>1</v>
      </c>
      <c r="F354" s="219" t="s">
        <v>3618</v>
      </c>
      <c r="G354" s="217"/>
      <c r="H354" s="220">
        <v>295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193</v>
      </c>
      <c r="AU354" s="226" t="s">
        <v>84</v>
      </c>
      <c r="AV354" s="14" t="s">
        <v>84</v>
      </c>
      <c r="AW354" s="14" t="s">
        <v>31</v>
      </c>
      <c r="AX354" s="14" t="s">
        <v>75</v>
      </c>
      <c r="AY354" s="226" t="s">
        <v>184</v>
      </c>
    </row>
    <row r="355" spans="1:65" s="14" customFormat="1" ht="22.5">
      <c r="B355" s="216"/>
      <c r="C355" s="217"/>
      <c r="D355" s="207" t="s">
        <v>193</v>
      </c>
      <c r="E355" s="218" t="s">
        <v>1</v>
      </c>
      <c r="F355" s="219" t="s">
        <v>3619</v>
      </c>
      <c r="G355" s="217"/>
      <c r="H355" s="220">
        <v>221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193</v>
      </c>
      <c r="AU355" s="226" t="s">
        <v>84</v>
      </c>
      <c r="AV355" s="14" t="s">
        <v>84</v>
      </c>
      <c r="AW355" s="14" t="s">
        <v>31</v>
      </c>
      <c r="AX355" s="14" t="s">
        <v>75</v>
      </c>
      <c r="AY355" s="226" t="s">
        <v>184</v>
      </c>
    </row>
    <row r="356" spans="1:65" s="14" customFormat="1" ht="33.75">
      <c r="B356" s="216"/>
      <c r="C356" s="217"/>
      <c r="D356" s="207" t="s">
        <v>193</v>
      </c>
      <c r="E356" s="218" t="s">
        <v>1</v>
      </c>
      <c r="F356" s="219" t="s">
        <v>3620</v>
      </c>
      <c r="G356" s="217"/>
      <c r="H356" s="220">
        <v>411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193</v>
      </c>
      <c r="AU356" s="226" t="s">
        <v>84</v>
      </c>
      <c r="AV356" s="14" t="s">
        <v>84</v>
      </c>
      <c r="AW356" s="14" t="s">
        <v>31</v>
      </c>
      <c r="AX356" s="14" t="s">
        <v>75</v>
      </c>
      <c r="AY356" s="226" t="s">
        <v>184</v>
      </c>
    </row>
    <row r="357" spans="1:65" s="14" customFormat="1" ht="11.25">
      <c r="B357" s="216"/>
      <c r="C357" s="217"/>
      <c r="D357" s="207" t="s">
        <v>193</v>
      </c>
      <c r="E357" s="218" t="s">
        <v>1</v>
      </c>
      <c r="F357" s="219" t="s">
        <v>3621</v>
      </c>
      <c r="G357" s="217"/>
      <c r="H357" s="220">
        <v>106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193</v>
      </c>
      <c r="AU357" s="226" t="s">
        <v>84</v>
      </c>
      <c r="AV357" s="14" t="s">
        <v>84</v>
      </c>
      <c r="AW357" s="14" t="s">
        <v>31</v>
      </c>
      <c r="AX357" s="14" t="s">
        <v>75</v>
      </c>
      <c r="AY357" s="226" t="s">
        <v>184</v>
      </c>
    </row>
    <row r="358" spans="1:65" s="14" customFormat="1" ht="33.75">
      <c r="B358" s="216"/>
      <c r="C358" s="217"/>
      <c r="D358" s="207" t="s">
        <v>193</v>
      </c>
      <c r="E358" s="218" t="s">
        <v>1</v>
      </c>
      <c r="F358" s="219" t="s">
        <v>3622</v>
      </c>
      <c r="G358" s="217"/>
      <c r="H358" s="220">
        <v>478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193</v>
      </c>
      <c r="AU358" s="226" t="s">
        <v>84</v>
      </c>
      <c r="AV358" s="14" t="s">
        <v>84</v>
      </c>
      <c r="AW358" s="14" t="s">
        <v>31</v>
      </c>
      <c r="AX358" s="14" t="s">
        <v>75</v>
      </c>
      <c r="AY358" s="226" t="s">
        <v>184</v>
      </c>
    </row>
    <row r="359" spans="1:65" s="14" customFormat="1" ht="33.75">
      <c r="B359" s="216"/>
      <c r="C359" s="217"/>
      <c r="D359" s="207" t="s">
        <v>193</v>
      </c>
      <c r="E359" s="218" t="s">
        <v>1</v>
      </c>
      <c r="F359" s="219" t="s">
        <v>3623</v>
      </c>
      <c r="G359" s="217"/>
      <c r="H359" s="220">
        <v>605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193</v>
      </c>
      <c r="AU359" s="226" t="s">
        <v>84</v>
      </c>
      <c r="AV359" s="14" t="s">
        <v>84</v>
      </c>
      <c r="AW359" s="14" t="s">
        <v>31</v>
      </c>
      <c r="AX359" s="14" t="s">
        <v>75</v>
      </c>
      <c r="AY359" s="226" t="s">
        <v>184</v>
      </c>
    </row>
    <row r="360" spans="1:65" s="14" customFormat="1" ht="11.25">
      <c r="B360" s="216"/>
      <c r="C360" s="217"/>
      <c r="D360" s="207" t="s">
        <v>193</v>
      </c>
      <c r="E360" s="218" t="s">
        <v>1</v>
      </c>
      <c r="F360" s="219" t="s">
        <v>3624</v>
      </c>
      <c r="G360" s="217"/>
      <c r="H360" s="220">
        <v>168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193</v>
      </c>
      <c r="AU360" s="226" t="s">
        <v>84</v>
      </c>
      <c r="AV360" s="14" t="s">
        <v>84</v>
      </c>
      <c r="AW360" s="14" t="s">
        <v>31</v>
      </c>
      <c r="AX360" s="14" t="s">
        <v>75</v>
      </c>
      <c r="AY360" s="226" t="s">
        <v>184</v>
      </c>
    </row>
    <row r="361" spans="1:65" s="14" customFormat="1" ht="22.5">
      <c r="B361" s="216"/>
      <c r="C361" s="217"/>
      <c r="D361" s="207" t="s">
        <v>193</v>
      </c>
      <c r="E361" s="218" t="s">
        <v>1</v>
      </c>
      <c r="F361" s="219" t="s">
        <v>3625</v>
      </c>
      <c r="G361" s="217"/>
      <c r="H361" s="220">
        <v>376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193</v>
      </c>
      <c r="AU361" s="226" t="s">
        <v>84</v>
      </c>
      <c r="AV361" s="14" t="s">
        <v>84</v>
      </c>
      <c r="AW361" s="14" t="s">
        <v>31</v>
      </c>
      <c r="AX361" s="14" t="s">
        <v>75</v>
      </c>
      <c r="AY361" s="226" t="s">
        <v>184</v>
      </c>
    </row>
    <row r="362" spans="1:65" s="14" customFormat="1" ht="33.75">
      <c r="B362" s="216"/>
      <c r="C362" s="217"/>
      <c r="D362" s="207" t="s">
        <v>193</v>
      </c>
      <c r="E362" s="218" t="s">
        <v>1</v>
      </c>
      <c r="F362" s="219" t="s">
        <v>3626</v>
      </c>
      <c r="G362" s="217"/>
      <c r="H362" s="220">
        <v>560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193</v>
      </c>
      <c r="AU362" s="226" t="s">
        <v>84</v>
      </c>
      <c r="AV362" s="14" t="s">
        <v>84</v>
      </c>
      <c r="AW362" s="14" t="s">
        <v>31</v>
      </c>
      <c r="AX362" s="14" t="s">
        <v>75</v>
      </c>
      <c r="AY362" s="226" t="s">
        <v>184</v>
      </c>
    </row>
    <row r="363" spans="1:65" s="14" customFormat="1" ht="22.5">
      <c r="B363" s="216"/>
      <c r="C363" s="217"/>
      <c r="D363" s="207" t="s">
        <v>193</v>
      </c>
      <c r="E363" s="218" t="s">
        <v>1</v>
      </c>
      <c r="F363" s="219" t="s">
        <v>3627</v>
      </c>
      <c r="G363" s="217"/>
      <c r="H363" s="220">
        <v>274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193</v>
      </c>
      <c r="AU363" s="226" t="s">
        <v>84</v>
      </c>
      <c r="AV363" s="14" t="s">
        <v>84</v>
      </c>
      <c r="AW363" s="14" t="s">
        <v>31</v>
      </c>
      <c r="AX363" s="14" t="s">
        <v>75</v>
      </c>
      <c r="AY363" s="226" t="s">
        <v>184</v>
      </c>
    </row>
    <row r="364" spans="1:65" s="14" customFormat="1" ht="11.25">
      <c r="B364" s="216"/>
      <c r="C364" s="217"/>
      <c r="D364" s="207" t="s">
        <v>193</v>
      </c>
      <c r="E364" s="218" t="s">
        <v>1</v>
      </c>
      <c r="F364" s="219" t="s">
        <v>3628</v>
      </c>
      <c r="G364" s="217"/>
      <c r="H364" s="220">
        <v>107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193</v>
      </c>
      <c r="AU364" s="226" t="s">
        <v>84</v>
      </c>
      <c r="AV364" s="14" t="s">
        <v>84</v>
      </c>
      <c r="AW364" s="14" t="s">
        <v>31</v>
      </c>
      <c r="AX364" s="14" t="s">
        <v>75</v>
      </c>
      <c r="AY364" s="226" t="s">
        <v>184</v>
      </c>
    </row>
    <row r="365" spans="1:65" s="14" customFormat="1" ht="11.25">
      <c r="B365" s="216"/>
      <c r="C365" s="217"/>
      <c r="D365" s="207" t="s">
        <v>193</v>
      </c>
      <c r="E365" s="218" t="s">
        <v>1</v>
      </c>
      <c r="F365" s="219" t="s">
        <v>3629</v>
      </c>
      <c r="G365" s="217"/>
      <c r="H365" s="220">
        <v>35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193</v>
      </c>
      <c r="AU365" s="226" t="s">
        <v>84</v>
      </c>
      <c r="AV365" s="14" t="s">
        <v>84</v>
      </c>
      <c r="AW365" s="14" t="s">
        <v>31</v>
      </c>
      <c r="AX365" s="14" t="s">
        <v>75</v>
      </c>
      <c r="AY365" s="226" t="s">
        <v>184</v>
      </c>
    </row>
    <row r="366" spans="1:65" s="14" customFormat="1" ht="11.25">
      <c r="B366" s="216"/>
      <c r="C366" s="217"/>
      <c r="D366" s="207" t="s">
        <v>193</v>
      </c>
      <c r="E366" s="218" t="s">
        <v>1</v>
      </c>
      <c r="F366" s="219" t="s">
        <v>3630</v>
      </c>
      <c r="G366" s="217"/>
      <c r="H366" s="220">
        <v>477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84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1:65" s="2" customFormat="1" ht="24">
      <c r="A367" s="34"/>
      <c r="B367" s="35"/>
      <c r="C367" s="192" t="s">
        <v>1542</v>
      </c>
      <c r="D367" s="192" t="s">
        <v>187</v>
      </c>
      <c r="E367" s="193" t="s">
        <v>3631</v>
      </c>
      <c r="F367" s="194" t="s">
        <v>3632</v>
      </c>
      <c r="G367" s="195" t="s">
        <v>327</v>
      </c>
      <c r="H367" s="196">
        <v>3736</v>
      </c>
      <c r="I367" s="197"/>
      <c r="J367" s="198">
        <f>ROUND(I367*H367,2)</f>
        <v>0</v>
      </c>
      <c r="K367" s="194" t="s">
        <v>190</v>
      </c>
      <c r="L367" s="39"/>
      <c r="M367" s="199" t="s">
        <v>1</v>
      </c>
      <c r="N367" s="200" t="s">
        <v>40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382</v>
      </c>
      <c r="AT367" s="203" t="s">
        <v>187</v>
      </c>
      <c r="AU367" s="203" t="s">
        <v>84</v>
      </c>
      <c r="AY367" s="17" t="s">
        <v>184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82</v>
      </c>
      <c r="BK367" s="204">
        <f>ROUND(I367*H367,2)</f>
        <v>0</v>
      </c>
      <c r="BL367" s="17" t="s">
        <v>382</v>
      </c>
      <c r="BM367" s="203" t="s">
        <v>3633</v>
      </c>
    </row>
    <row r="368" spans="1:65" s="14" customFormat="1" ht="11.25">
      <c r="B368" s="216"/>
      <c r="C368" s="217"/>
      <c r="D368" s="207" t="s">
        <v>193</v>
      </c>
      <c r="E368" s="218" t="s">
        <v>1</v>
      </c>
      <c r="F368" s="219" t="s">
        <v>3634</v>
      </c>
      <c r="G368" s="217"/>
      <c r="H368" s="220">
        <v>168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193</v>
      </c>
      <c r="AU368" s="226" t="s">
        <v>84</v>
      </c>
      <c r="AV368" s="14" t="s">
        <v>84</v>
      </c>
      <c r="AW368" s="14" t="s">
        <v>31</v>
      </c>
      <c r="AX368" s="14" t="s">
        <v>75</v>
      </c>
      <c r="AY368" s="226" t="s">
        <v>184</v>
      </c>
    </row>
    <row r="369" spans="1:65" s="14" customFormat="1" ht="11.25">
      <c r="B369" s="216"/>
      <c r="C369" s="217"/>
      <c r="D369" s="207" t="s">
        <v>193</v>
      </c>
      <c r="E369" s="218" t="s">
        <v>1</v>
      </c>
      <c r="F369" s="219" t="s">
        <v>3635</v>
      </c>
      <c r="G369" s="217"/>
      <c r="H369" s="220">
        <v>3568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193</v>
      </c>
      <c r="AU369" s="226" t="s">
        <v>84</v>
      </c>
      <c r="AV369" s="14" t="s">
        <v>84</v>
      </c>
      <c r="AW369" s="14" t="s">
        <v>31</v>
      </c>
      <c r="AX369" s="14" t="s">
        <v>75</v>
      </c>
      <c r="AY369" s="226" t="s">
        <v>184</v>
      </c>
    </row>
    <row r="370" spans="1:65" s="2" customFormat="1" ht="24">
      <c r="A370" s="34"/>
      <c r="B370" s="35"/>
      <c r="C370" s="192" t="s">
        <v>1552</v>
      </c>
      <c r="D370" s="192" t="s">
        <v>187</v>
      </c>
      <c r="E370" s="193" t="s">
        <v>3636</v>
      </c>
      <c r="F370" s="194" t="s">
        <v>3637</v>
      </c>
      <c r="G370" s="195" t="s">
        <v>327</v>
      </c>
      <c r="H370" s="196">
        <v>773</v>
      </c>
      <c r="I370" s="197"/>
      <c r="J370" s="198">
        <f>ROUND(I370*H370,2)</f>
        <v>0</v>
      </c>
      <c r="K370" s="194" t="s">
        <v>190</v>
      </c>
      <c r="L370" s="39"/>
      <c r="M370" s="199" t="s">
        <v>1</v>
      </c>
      <c r="N370" s="200" t="s">
        <v>40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382</v>
      </c>
      <c r="AT370" s="203" t="s">
        <v>187</v>
      </c>
      <c r="AU370" s="203" t="s">
        <v>84</v>
      </c>
      <c r="AY370" s="17" t="s">
        <v>184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82</v>
      </c>
      <c r="BK370" s="204">
        <f>ROUND(I370*H370,2)</f>
        <v>0</v>
      </c>
      <c r="BL370" s="17" t="s">
        <v>382</v>
      </c>
      <c r="BM370" s="203" t="s">
        <v>3638</v>
      </c>
    </row>
    <row r="371" spans="1:65" s="14" customFormat="1" ht="11.25">
      <c r="B371" s="216"/>
      <c r="C371" s="217"/>
      <c r="D371" s="207" t="s">
        <v>193</v>
      </c>
      <c r="E371" s="218" t="s">
        <v>1</v>
      </c>
      <c r="F371" s="219" t="s">
        <v>3639</v>
      </c>
      <c r="G371" s="217"/>
      <c r="H371" s="220">
        <v>773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84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1:65" s="2" customFormat="1" ht="24.2" customHeight="1">
      <c r="A372" s="34"/>
      <c r="B372" s="35"/>
      <c r="C372" s="227" t="s">
        <v>1556</v>
      </c>
      <c r="D372" s="227" t="s">
        <v>592</v>
      </c>
      <c r="E372" s="228" t="s">
        <v>3640</v>
      </c>
      <c r="F372" s="229" t="s">
        <v>3641</v>
      </c>
      <c r="G372" s="230" t="s">
        <v>327</v>
      </c>
      <c r="H372" s="231">
        <v>608</v>
      </c>
      <c r="I372" s="232"/>
      <c r="J372" s="233">
        <f>ROUND(I372*H372,2)</f>
        <v>0</v>
      </c>
      <c r="K372" s="229" t="s">
        <v>649</v>
      </c>
      <c r="L372" s="234"/>
      <c r="M372" s="235" t="s">
        <v>1</v>
      </c>
      <c r="N372" s="236" t="s">
        <v>40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1392</v>
      </c>
      <c r="AT372" s="203" t="s">
        <v>592</v>
      </c>
      <c r="AU372" s="203" t="s">
        <v>84</v>
      </c>
      <c r="AY372" s="17" t="s">
        <v>184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82</v>
      </c>
      <c r="BK372" s="204">
        <f>ROUND(I372*H372,2)</f>
        <v>0</v>
      </c>
      <c r="BL372" s="17" t="s">
        <v>1392</v>
      </c>
      <c r="BM372" s="203" t="s">
        <v>3642</v>
      </c>
    </row>
    <row r="373" spans="1:65" s="14" customFormat="1" ht="11.25">
      <c r="B373" s="216"/>
      <c r="C373" s="217"/>
      <c r="D373" s="207" t="s">
        <v>193</v>
      </c>
      <c r="E373" s="218" t="s">
        <v>1</v>
      </c>
      <c r="F373" s="219" t="s">
        <v>3643</v>
      </c>
      <c r="G373" s="217"/>
      <c r="H373" s="220">
        <v>549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193</v>
      </c>
      <c r="AU373" s="226" t="s">
        <v>84</v>
      </c>
      <c r="AV373" s="14" t="s">
        <v>84</v>
      </c>
      <c r="AW373" s="14" t="s">
        <v>31</v>
      </c>
      <c r="AX373" s="14" t="s">
        <v>75</v>
      </c>
      <c r="AY373" s="226" t="s">
        <v>184</v>
      </c>
    </row>
    <row r="374" spans="1:65" s="14" customFormat="1" ht="11.25">
      <c r="B374" s="216"/>
      <c r="C374" s="217"/>
      <c r="D374" s="207" t="s">
        <v>193</v>
      </c>
      <c r="E374" s="218" t="s">
        <v>1</v>
      </c>
      <c r="F374" s="219" t="s">
        <v>3644</v>
      </c>
      <c r="G374" s="217"/>
      <c r="H374" s="220">
        <v>59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193</v>
      </c>
      <c r="AU374" s="226" t="s">
        <v>84</v>
      </c>
      <c r="AV374" s="14" t="s">
        <v>84</v>
      </c>
      <c r="AW374" s="14" t="s">
        <v>31</v>
      </c>
      <c r="AX374" s="14" t="s">
        <v>75</v>
      </c>
      <c r="AY374" s="226" t="s">
        <v>184</v>
      </c>
    </row>
    <row r="375" spans="1:65" s="2" customFormat="1" ht="24">
      <c r="A375" s="34"/>
      <c r="B375" s="35"/>
      <c r="C375" s="192" t="s">
        <v>1560</v>
      </c>
      <c r="D375" s="192" t="s">
        <v>187</v>
      </c>
      <c r="E375" s="193" t="s">
        <v>3645</v>
      </c>
      <c r="F375" s="194" t="s">
        <v>3646</v>
      </c>
      <c r="G375" s="195" t="s">
        <v>327</v>
      </c>
      <c r="H375" s="196">
        <v>608</v>
      </c>
      <c r="I375" s="197"/>
      <c r="J375" s="198">
        <f>ROUND(I375*H375,2)</f>
        <v>0</v>
      </c>
      <c r="K375" s="194" t="s">
        <v>190</v>
      </c>
      <c r="L375" s="39"/>
      <c r="M375" s="199" t="s">
        <v>1</v>
      </c>
      <c r="N375" s="200" t="s">
        <v>40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382</v>
      </c>
      <c r="AT375" s="203" t="s">
        <v>187</v>
      </c>
      <c r="AU375" s="203" t="s">
        <v>84</v>
      </c>
      <c r="AY375" s="17" t="s">
        <v>184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82</v>
      </c>
      <c r="BK375" s="204">
        <f>ROUND(I375*H375,2)</f>
        <v>0</v>
      </c>
      <c r="BL375" s="17" t="s">
        <v>382</v>
      </c>
      <c r="BM375" s="203" t="s">
        <v>3647</v>
      </c>
    </row>
    <row r="376" spans="1:65" s="2" customFormat="1" ht="24.2" customHeight="1">
      <c r="A376" s="34"/>
      <c r="B376" s="35"/>
      <c r="C376" s="227" t="s">
        <v>1564</v>
      </c>
      <c r="D376" s="227" t="s">
        <v>592</v>
      </c>
      <c r="E376" s="228" t="s">
        <v>3648</v>
      </c>
      <c r="F376" s="229" t="s">
        <v>3649</v>
      </c>
      <c r="G376" s="230" t="s">
        <v>327</v>
      </c>
      <c r="H376" s="231">
        <v>168</v>
      </c>
      <c r="I376" s="232"/>
      <c r="J376" s="233">
        <f>ROUND(I376*H376,2)</f>
        <v>0</v>
      </c>
      <c r="K376" s="229" t="s">
        <v>649</v>
      </c>
      <c r="L376" s="234"/>
      <c r="M376" s="235" t="s">
        <v>1</v>
      </c>
      <c r="N376" s="236" t="s">
        <v>40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1392</v>
      </c>
      <c r="AT376" s="203" t="s">
        <v>592</v>
      </c>
      <c r="AU376" s="203" t="s">
        <v>84</v>
      </c>
      <c r="AY376" s="17" t="s">
        <v>184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82</v>
      </c>
      <c r="BK376" s="204">
        <f>ROUND(I376*H376,2)</f>
        <v>0</v>
      </c>
      <c r="BL376" s="17" t="s">
        <v>1392</v>
      </c>
      <c r="BM376" s="203" t="s">
        <v>3650</v>
      </c>
    </row>
    <row r="377" spans="1:65" s="14" customFormat="1" ht="11.25">
      <c r="B377" s="216"/>
      <c r="C377" s="217"/>
      <c r="D377" s="207" t="s">
        <v>193</v>
      </c>
      <c r="E377" s="218" t="s">
        <v>1</v>
      </c>
      <c r="F377" s="219" t="s">
        <v>3651</v>
      </c>
      <c r="G377" s="217"/>
      <c r="H377" s="220">
        <v>63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193</v>
      </c>
      <c r="AU377" s="226" t="s">
        <v>84</v>
      </c>
      <c r="AV377" s="14" t="s">
        <v>84</v>
      </c>
      <c r="AW377" s="14" t="s">
        <v>31</v>
      </c>
      <c r="AX377" s="14" t="s">
        <v>75</v>
      </c>
      <c r="AY377" s="226" t="s">
        <v>184</v>
      </c>
    </row>
    <row r="378" spans="1:65" s="14" customFormat="1" ht="11.25">
      <c r="B378" s="216"/>
      <c r="C378" s="217"/>
      <c r="D378" s="207" t="s">
        <v>193</v>
      </c>
      <c r="E378" s="218" t="s">
        <v>1</v>
      </c>
      <c r="F378" s="219" t="s">
        <v>3652</v>
      </c>
      <c r="G378" s="217"/>
      <c r="H378" s="220">
        <v>73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193</v>
      </c>
      <c r="AU378" s="226" t="s">
        <v>84</v>
      </c>
      <c r="AV378" s="14" t="s">
        <v>84</v>
      </c>
      <c r="AW378" s="14" t="s">
        <v>31</v>
      </c>
      <c r="AX378" s="14" t="s">
        <v>75</v>
      </c>
      <c r="AY378" s="226" t="s">
        <v>184</v>
      </c>
    </row>
    <row r="379" spans="1:65" s="14" customFormat="1" ht="11.25">
      <c r="B379" s="216"/>
      <c r="C379" s="217"/>
      <c r="D379" s="207" t="s">
        <v>193</v>
      </c>
      <c r="E379" s="218" t="s">
        <v>1</v>
      </c>
      <c r="F379" s="219" t="s">
        <v>3653</v>
      </c>
      <c r="G379" s="217"/>
      <c r="H379" s="220">
        <v>32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193</v>
      </c>
      <c r="AU379" s="226" t="s">
        <v>84</v>
      </c>
      <c r="AV379" s="14" t="s">
        <v>84</v>
      </c>
      <c r="AW379" s="14" t="s">
        <v>31</v>
      </c>
      <c r="AX379" s="14" t="s">
        <v>75</v>
      </c>
      <c r="AY379" s="226" t="s">
        <v>184</v>
      </c>
    </row>
    <row r="380" spans="1:65" s="2" customFormat="1" ht="24">
      <c r="A380" s="34"/>
      <c r="B380" s="35"/>
      <c r="C380" s="192" t="s">
        <v>1568</v>
      </c>
      <c r="D380" s="192" t="s">
        <v>187</v>
      </c>
      <c r="E380" s="193" t="s">
        <v>3654</v>
      </c>
      <c r="F380" s="194" t="s">
        <v>3655</v>
      </c>
      <c r="G380" s="195" t="s">
        <v>327</v>
      </c>
      <c r="H380" s="196">
        <v>168</v>
      </c>
      <c r="I380" s="197"/>
      <c r="J380" s="198">
        <f>ROUND(I380*H380,2)</f>
        <v>0</v>
      </c>
      <c r="K380" s="194" t="s">
        <v>190</v>
      </c>
      <c r="L380" s="39"/>
      <c r="M380" s="199" t="s">
        <v>1</v>
      </c>
      <c r="N380" s="200" t="s">
        <v>40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382</v>
      </c>
      <c r="AT380" s="203" t="s">
        <v>187</v>
      </c>
      <c r="AU380" s="203" t="s">
        <v>84</v>
      </c>
      <c r="AY380" s="17" t="s">
        <v>184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82</v>
      </c>
      <c r="BK380" s="204">
        <f>ROUND(I380*H380,2)</f>
        <v>0</v>
      </c>
      <c r="BL380" s="17" t="s">
        <v>382</v>
      </c>
      <c r="BM380" s="203" t="s">
        <v>3656</v>
      </c>
    </row>
    <row r="381" spans="1:65" s="2" customFormat="1" ht="24.2" customHeight="1">
      <c r="A381" s="34"/>
      <c r="B381" s="35"/>
      <c r="C381" s="227" t="s">
        <v>1572</v>
      </c>
      <c r="D381" s="227" t="s">
        <v>592</v>
      </c>
      <c r="E381" s="228" t="s">
        <v>3657</v>
      </c>
      <c r="F381" s="229" t="s">
        <v>3658</v>
      </c>
      <c r="G381" s="230" t="s">
        <v>327</v>
      </c>
      <c r="H381" s="231">
        <v>570</v>
      </c>
      <c r="I381" s="232"/>
      <c r="J381" s="233">
        <f>ROUND(I381*H381,2)</f>
        <v>0</v>
      </c>
      <c r="K381" s="229" t="s">
        <v>649</v>
      </c>
      <c r="L381" s="234"/>
      <c r="M381" s="235" t="s">
        <v>1</v>
      </c>
      <c r="N381" s="236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1392</v>
      </c>
      <c r="AT381" s="203" t="s">
        <v>592</v>
      </c>
      <c r="AU381" s="203" t="s">
        <v>84</v>
      </c>
      <c r="AY381" s="17" t="s">
        <v>184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1392</v>
      </c>
      <c r="BM381" s="203" t="s">
        <v>3659</v>
      </c>
    </row>
    <row r="382" spans="1:65" s="14" customFormat="1" ht="22.5">
      <c r="B382" s="216"/>
      <c r="C382" s="217"/>
      <c r="D382" s="207" t="s">
        <v>193</v>
      </c>
      <c r="E382" s="218" t="s">
        <v>1</v>
      </c>
      <c r="F382" s="219" t="s">
        <v>3660</v>
      </c>
      <c r="G382" s="217"/>
      <c r="H382" s="220">
        <v>515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193</v>
      </c>
      <c r="AU382" s="226" t="s">
        <v>84</v>
      </c>
      <c r="AV382" s="14" t="s">
        <v>84</v>
      </c>
      <c r="AW382" s="14" t="s">
        <v>31</v>
      </c>
      <c r="AX382" s="14" t="s">
        <v>75</v>
      </c>
      <c r="AY382" s="226" t="s">
        <v>184</v>
      </c>
    </row>
    <row r="383" spans="1:65" s="14" customFormat="1" ht="11.25">
      <c r="B383" s="216"/>
      <c r="C383" s="217"/>
      <c r="D383" s="207" t="s">
        <v>193</v>
      </c>
      <c r="E383" s="218" t="s">
        <v>1</v>
      </c>
      <c r="F383" s="219" t="s">
        <v>3661</v>
      </c>
      <c r="G383" s="217"/>
      <c r="H383" s="220">
        <v>55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193</v>
      </c>
      <c r="AU383" s="226" t="s">
        <v>84</v>
      </c>
      <c r="AV383" s="14" t="s">
        <v>84</v>
      </c>
      <c r="AW383" s="14" t="s">
        <v>31</v>
      </c>
      <c r="AX383" s="14" t="s">
        <v>75</v>
      </c>
      <c r="AY383" s="226" t="s">
        <v>184</v>
      </c>
    </row>
    <row r="384" spans="1:65" s="2" customFormat="1" ht="24">
      <c r="A384" s="34"/>
      <c r="B384" s="35"/>
      <c r="C384" s="192" t="s">
        <v>1576</v>
      </c>
      <c r="D384" s="192" t="s">
        <v>187</v>
      </c>
      <c r="E384" s="193" t="s">
        <v>3631</v>
      </c>
      <c r="F384" s="194" t="s">
        <v>3632</v>
      </c>
      <c r="G384" s="195" t="s">
        <v>327</v>
      </c>
      <c r="H384" s="196">
        <v>570</v>
      </c>
      <c r="I384" s="197"/>
      <c r="J384" s="198">
        <f>ROUND(I384*H384,2)</f>
        <v>0</v>
      </c>
      <c r="K384" s="194" t="s">
        <v>190</v>
      </c>
      <c r="L384" s="39"/>
      <c r="M384" s="199" t="s">
        <v>1</v>
      </c>
      <c r="N384" s="200" t="s">
        <v>40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382</v>
      </c>
      <c r="AT384" s="203" t="s">
        <v>187</v>
      </c>
      <c r="AU384" s="203" t="s">
        <v>84</v>
      </c>
      <c r="AY384" s="17" t="s">
        <v>184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82</v>
      </c>
      <c r="BK384" s="204">
        <f>ROUND(I384*H384,2)</f>
        <v>0</v>
      </c>
      <c r="BL384" s="17" t="s">
        <v>382</v>
      </c>
      <c r="BM384" s="203" t="s">
        <v>3662</v>
      </c>
    </row>
    <row r="385" spans="1:65" s="2" customFormat="1" ht="16.5" customHeight="1">
      <c r="A385" s="34"/>
      <c r="B385" s="35"/>
      <c r="C385" s="227" t="s">
        <v>1581</v>
      </c>
      <c r="D385" s="227" t="s">
        <v>592</v>
      </c>
      <c r="E385" s="228" t="s">
        <v>3663</v>
      </c>
      <c r="F385" s="229" t="s">
        <v>3664</v>
      </c>
      <c r="G385" s="230" t="s">
        <v>327</v>
      </c>
      <c r="H385" s="231">
        <v>32</v>
      </c>
      <c r="I385" s="232"/>
      <c r="J385" s="233">
        <f>ROUND(I385*H385,2)</f>
        <v>0</v>
      </c>
      <c r="K385" s="229" t="s">
        <v>649</v>
      </c>
      <c r="L385" s="234"/>
      <c r="M385" s="235" t="s">
        <v>1</v>
      </c>
      <c r="N385" s="236" t="s">
        <v>40</v>
      </c>
      <c r="O385" s="71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1392</v>
      </c>
      <c r="AT385" s="203" t="s">
        <v>592</v>
      </c>
      <c r="AU385" s="203" t="s">
        <v>84</v>
      </c>
      <c r="AY385" s="17" t="s">
        <v>184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7" t="s">
        <v>82</v>
      </c>
      <c r="BK385" s="204">
        <f>ROUND(I385*H385,2)</f>
        <v>0</v>
      </c>
      <c r="BL385" s="17" t="s">
        <v>1392</v>
      </c>
      <c r="BM385" s="203" t="s">
        <v>3665</v>
      </c>
    </row>
    <row r="386" spans="1:65" s="14" customFormat="1" ht="11.25">
      <c r="B386" s="216"/>
      <c r="C386" s="217"/>
      <c r="D386" s="207" t="s">
        <v>193</v>
      </c>
      <c r="E386" s="218" t="s">
        <v>1</v>
      </c>
      <c r="F386" s="219" t="s">
        <v>3666</v>
      </c>
      <c r="G386" s="217"/>
      <c r="H386" s="220">
        <v>32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193</v>
      </c>
      <c r="AU386" s="226" t="s">
        <v>84</v>
      </c>
      <c r="AV386" s="14" t="s">
        <v>84</v>
      </c>
      <c r="AW386" s="14" t="s">
        <v>31</v>
      </c>
      <c r="AX386" s="14" t="s">
        <v>75</v>
      </c>
      <c r="AY386" s="226" t="s">
        <v>184</v>
      </c>
    </row>
    <row r="387" spans="1:65" s="2" customFormat="1" ht="16.5" customHeight="1">
      <c r="A387" s="34"/>
      <c r="B387" s="35"/>
      <c r="C387" s="227" t="s">
        <v>1586</v>
      </c>
      <c r="D387" s="227" t="s">
        <v>592</v>
      </c>
      <c r="E387" s="228" t="s">
        <v>3667</v>
      </c>
      <c r="F387" s="229" t="s">
        <v>3668</v>
      </c>
      <c r="G387" s="230" t="s">
        <v>327</v>
      </c>
      <c r="H387" s="231">
        <v>55</v>
      </c>
      <c r="I387" s="232"/>
      <c r="J387" s="233">
        <f>ROUND(I387*H387,2)</f>
        <v>0</v>
      </c>
      <c r="K387" s="229" t="s">
        <v>649</v>
      </c>
      <c r="L387" s="234"/>
      <c r="M387" s="235" t="s">
        <v>1</v>
      </c>
      <c r="N387" s="236" t="s">
        <v>40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1392</v>
      </c>
      <c r="AT387" s="203" t="s">
        <v>592</v>
      </c>
      <c r="AU387" s="203" t="s">
        <v>84</v>
      </c>
      <c r="AY387" s="17" t="s">
        <v>184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82</v>
      </c>
      <c r="BK387" s="204">
        <f>ROUND(I387*H387,2)</f>
        <v>0</v>
      </c>
      <c r="BL387" s="17" t="s">
        <v>1392</v>
      </c>
      <c r="BM387" s="203" t="s">
        <v>3669</v>
      </c>
    </row>
    <row r="388" spans="1:65" s="14" customFormat="1" ht="11.25">
      <c r="B388" s="216"/>
      <c r="C388" s="217"/>
      <c r="D388" s="207" t="s">
        <v>193</v>
      </c>
      <c r="E388" s="218" t="s">
        <v>1</v>
      </c>
      <c r="F388" s="219" t="s">
        <v>3670</v>
      </c>
      <c r="G388" s="217"/>
      <c r="H388" s="220">
        <v>55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193</v>
      </c>
      <c r="AU388" s="226" t="s">
        <v>84</v>
      </c>
      <c r="AV388" s="14" t="s">
        <v>84</v>
      </c>
      <c r="AW388" s="14" t="s">
        <v>31</v>
      </c>
      <c r="AX388" s="14" t="s">
        <v>75</v>
      </c>
      <c r="AY388" s="226" t="s">
        <v>184</v>
      </c>
    </row>
    <row r="389" spans="1:65" s="2" customFormat="1" ht="24">
      <c r="A389" s="34"/>
      <c r="B389" s="35"/>
      <c r="C389" s="192" t="s">
        <v>1591</v>
      </c>
      <c r="D389" s="192" t="s">
        <v>187</v>
      </c>
      <c r="E389" s="193" t="s">
        <v>3631</v>
      </c>
      <c r="F389" s="194" t="s">
        <v>3632</v>
      </c>
      <c r="G389" s="195" t="s">
        <v>327</v>
      </c>
      <c r="H389" s="196">
        <v>87</v>
      </c>
      <c r="I389" s="197"/>
      <c r="J389" s="198">
        <f>ROUND(I389*H389,2)</f>
        <v>0</v>
      </c>
      <c r="K389" s="194" t="s">
        <v>190</v>
      </c>
      <c r="L389" s="39"/>
      <c r="M389" s="199" t="s">
        <v>1</v>
      </c>
      <c r="N389" s="200" t="s">
        <v>40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382</v>
      </c>
      <c r="AT389" s="203" t="s">
        <v>187</v>
      </c>
      <c r="AU389" s="203" t="s">
        <v>84</v>
      </c>
      <c r="AY389" s="17" t="s">
        <v>184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82</v>
      </c>
      <c r="BK389" s="204">
        <f>ROUND(I389*H389,2)</f>
        <v>0</v>
      </c>
      <c r="BL389" s="17" t="s">
        <v>382</v>
      </c>
      <c r="BM389" s="203" t="s">
        <v>3671</v>
      </c>
    </row>
    <row r="390" spans="1:65" s="2" customFormat="1" ht="16.5" customHeight="1">
      <c r="A390" s="34"/>
      <c r="B390" s="35"/>
      <c r="C390" s="227" t="s">
        <v>1596</v>
      </c>
      <c r="D390" s="227" t="s">
        <v>592</v>
      </c>
      <c r="E390" s="228" t="s">
        <v>3672</v>
      </c>
      <c r="F390" s="229" t="s">
        <v>3673</v>
      </c>
      <c r="G390" s="230" t="s">
        <v>327</v>
      </c>
      <c r="H390" s="231">
        <v>59</v>
      </c>
      <c r="I390" s="232"/>
      <c r="J390" s="233">
        <f>ROUND(I390*H390,2)</f>
        <v>0</v>
      </c>
      <c r="K390" s="229" t="s">
        <v>649</v>
      </c>
      <c r="L390" s="234"/>
      <c r="M390" s="235" t="s">
        <v>1</v>
      </c>
      <c r="N390" s="236" t="s">
        <v>40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1392</v>
      </c>
      <c r="AT390" s="203" t="s">
        <v>592</v>
      </c>
      <c r="AU390" s="203" t="s">
        <v>84</v>
      </c>
      <c r="AY390" s="17" t="s">
        <v>184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82</v>
      </c>
      <c r="BK390" s="204">
        <f>ROUND(I390*H390,2)</f>
        <v>0</v>
      </c>
      <c r="BL390" s="17" t="s">
        <v>1392</v>
      </c>
      <c r="BM390" s="203" t="s">
        <v>3674</v>
      </c>
    </row>
    <row r="391" spans="1:65" s="14" customFormat="1" ht="11.25">
      <c r="B391" s="216"/>
      <c r="C391" s="217"/>
      <c r="D391" s="207" t="s">
        <v>193</v>
      </c>
      <c r="E391" s="218" t="s">
        <v>1</v>
      </c>
      <c r="F391" s="219" t="s">
        <v>3675</v>
      </c>
      <c r="G391" s="217"/>
      <c r="H391" s="220">
        <v>52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193</v>
      </c>
      <c r="AU391" s="226" t="s">
        <v>84</v>
      </c>
      <c r="AV391" s="14" t="s">
        <v>84</v>
      </c>
      <c r="AW391" s="14" t="s">
        <v>31</v>
      </c>
      <c r="AX391" s="14" t="s">
        <v>75</v>
      </c>
      <c r="AY391" s="226" t="s">
        <v>184</v>
      </c>
    </row>
    <row r="392" spans="1:65" s="14" customFormat="1" ht="11.25">
      <c r="B392" s="216"/>
      <c r="C392" s="217"/>
      <c r="D392" s="207" t="s">
        <v>193</v>
      </c>
      <c r="E392" s="218" t="s">
        <v>1</v>
      </c>
      <c r="F392" s="219" t="s">
        <v>3676</v>
      </c>
      <c r="G392" s="217"/>
      <c r="H392" s="220">
        <v>7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193</v>
      </c>
      <c r="AU392" s="226" t="s">
        <v>84</v>
      </c>
      <c r="AV392" s="14" t="s">
        <v>84</v>
      </c>
      <c r="AW392" s="14" t="s">
        <v>31</v>
      </c>
      <c r="AX392" s="14" t="s">
        <v>75</v>
      </c>
      <c r="AY392" s="226" t="s">
        <v>184</v>
      </c>
    </row>
    <row r="393" spans="1:65" s="2" customFormat="1" ht="24">
      <c r="A393" s="34"/>
      <c r="B393" s="35"/>
      <c r="C393" s="192" t="s">
        <v>1603</v>
      </c>
      <c r="D393" s="192" t="s">
        <v>187</v>
      </c>
      <c r="E393" s="193" t="s">
        <v>3645</v>
      </c>
      <c r="F393" s="194" t="s">
        <v>3646</v>
      </c>
      <c r="G393" s="195" t="s">
        <v>327</v>
      </c>
      <c r="H393" s="196">
        <v>59</v>
      </c>
      <c r="I393" s="197"/>
      <c r="J393" s="198">
        <f>ROUND(I393*H393,2)</f>
        <v>0</v>
      </c>
      <c r="K393" s="194" t="s">
        <v>190</v>
      </c>
      <c r="L393" s="39"/>
      <c r="M393" s="199" t="s">
        <v>1</v>
      </c>
      <c r="N393" s="200" t="s">
        <v>40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382</v>
      </c>
      <c r="AT393" s="203" t="s">
        <v>187</v>
      </c>
      <c r="AU393" s="203" t="s">
        <v>84</v>
      </c>
      <c r="AY393" s="17" t="s">
        <v>184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82</v>
      </c>
      <c r="BK393" s="204">
        <f>ROUND(I393*H393,2)</f>
        <v>0</v>
      </c>
      <c r="BL393" s="17" t="s">
        <v>382</v>
      </c>
      <c r="BM393" s="203" t="s">
        <v>3677</v>
      </c>
    </row>
    <row r="394" spans="1:65" s="2" customFormat="1" ht="21.75" customHeight="1">
      <c r="A394" s="34"/>
      <c r="B394" s="35"/>
      <c r="C394" s="192" t="s">
        <v>1611</v>
      </c>
      <c r="D394" s="192" t="s">
        <v>187</v>
      </c>
      <c r="E394" s="193" t="s">
        <v>3678</v>
      </c>
      <c r="F394" s="194" t="s">
        <v>3679</v>
      </c>
      <c r="G394" s="195" t="s">
        <v>239</v>
      </c>
      <c r="H394" s="196">
        <v>75</v>
      </c>
      <c r="I394" s="197"/>
      <c r="J394" s="198">
        <f>ROUND(I394*H394,2)</f>
        <v>0</v>
      </c>
      <c r="K394" s="194" t="s">
        <v>190</v>
      </c>
      <c r="L394" s="39"/>
      <c r="M394" s="199" t="s">
        <v>1</v>
      </c>
      <c r="N394" s="200" t="s">
        <v>40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382</v>
      </c>
      <c r="AT394" s="203" t="s">
        <v>187</v>
      </c>
      <c r="AU394" s="203" t="s">
        <v>84</v>
      </c>
      <c r="AY394" s="17" t="s">
        <v>184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82</v>
      </c>
      <c r="BK394" s="204">
        <f>ROUND(I394*H394,2)</f>
        <v>0</v>
      </c>
      <c r="BL394" s="17" t="s">
        <v>382</v>
      </c>
      <c r="BM394" s="203" t="s">
        <v>3680</v>
      </c>
    </row>
    <row r="395" spans="1:65" s="2" customFormat="1" ht="21.75" customHeight="1">
      <c r="A395" s="34"/>
      <c r="B395" s="35"/>
      <c r="C395" s="192" t="s">
        <v>1618</v>
      </c>
      <c r="D395" s="192" t="s">
        <v>187</v>
      </c>
      <c r="E395" s="193" t="s">
        <v>3681</v>
      </c>
      <c r="F395" s="194" t="s">
        <v>3682</v>
      </c>
      <c r="G395" s="195" t="s">
        <v>239</v>
      </c>
      <c r="H395" s="196">
        <v>640</v>
      </c>
      <c r="I395" s="197"/>
      <c r="J395" s="198">
        <f>ROUND(I395*H395,2)</f>
        <v>0</v>
      </c>
      <c r="K395" s="194" t="s">
        <v>190</v>
      </c>
      <c r="L395" s="39"/>
      <c r="M395" s="199" t="s">
        <v>1</v>
      </c>
      <c r="N395" s="200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382</v>
      </c>
      <c r="AT395" s="203" t="s">
        <v>187</v>
      </c>
      <c r="AU395" s="203" t="s">
        <v>84</v>
      </c>
      <c r="AY395" s="17" t="s">
        <v>184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382</v>
      </c>
      <c r="BM395" s="203" t="s">
        <v>3683</v>
      </c>
    </row>
    <row r="396" spans="1:65" s="14" customFormat="1" ht="11.25">
      <c r="B396" s="216"/>
      <c r="C396" s="217"/>
      <c r="D396" s="207" t="s">
        <v>193</v>
      </c>
      <c r="E396" s="218" t="s">
        <v>1</v>
      </c>
      <c r="F396" s="219" t="s">
        <v>3684</v>
      </c>
      <c r="G396" s="217"/>
      <c r="H396" s="220">
        <v>640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193</v>
      </c>
      <c r="AU396" s="226" t="s">
        <v>84</v>
      </c>
      <c r="AV396" s="14" t="s">
        <v>84</v>
      </c>
      <c r="AW396" s="14" t="s">
        <v>31</v>
      </c>
      <c r="AX396" s="14" t="s">
        <v>82</v>
      </c>
      <c r="AY396" s="226" t="s">
        <v>184</v>
      </c>
    </row>
    <row r="397" spans="1:65" s="2" customFormat="1" ht="21.75" customHeight="1">
      <c r="A397" s="34"/>
      <c r="B397" s="35"/>
      <c r="C397" s="192" t="s">
        <v>1622</v>
      </c>
      <c r="D397" s="192" t="s">
        <v>187</v>
      </c>
      <c r="E397" s="193" t="s">
        <v>3685</v>
      </c>
      <c r="F397" s="194" t="s">
        <v>3686</v>
      </c>
      <c r="G397" s="195" t="s">
        <v>239</v>
      </c>
      <c r="H397" s="196">
        <v>64</v>
      </c>
      <c r="I397" s="197"/>
      <c r="J397" s="198">
        <f>ROUND(I397*H397,2)</f>
        <v>0</v>
      </c>
      <c r="K397" s="194" t="s">
        <v>190</v>
      </c>
      <c r="L397" s="39"/>
      <c r="M397" s="199" t="s">
        <v>1</v>
      </c>
      <c r="N397" s="200" t="s">
        <v>40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382</v>
      </c>
      <c r="AT397" s="203" t="s">
        <v>187</v>
      </c>
      <c r="AU397" s="203" t="s">
        <v>84</v>
      </c>
      <c r="AY397" s="17" t="s">
        <v>184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82</v>
      </c>
      <c r="BK397" s="204">
        <f>ROUND(I397*H397,2)</f>
        <v>0</v>
      </c>
      <c r="BL397" s="17" t="s">
        <v>382</v>
      </c>
      <c r="BM397" s="203" t="s">
        <v>3687</v>
      </c>
    </row>
    <row r="398" spans="1:65" s="14" customFormat="1" ht="11.25">
      <c r="B398" s="216"/>
      <c r="C398" s="217"/>
      <c r="D398" s="207" t="s">
        <v>193</v>
      </c>
      <c r="E398" s="218" t="s">
        <v>1</v>
      </c>
      <c r="F398" s="219" t="s">
        <v>3688</v>
      </c>
      <c r="G398" s="217"/>
      <c r="H398" s="220">
        <v>64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193</v>
      </c>
      <c r="AU398" s="226" t="s">
        <v>84</v>
      </c>
      <c r="AV398" s="14" t="s">
        <v>84</v>
      </c>
      <c r="AW398" s="14" t="s">
        <v>31</v>
      </c>
      <c r="AX398" s="14" t="s">
        <v>82</v>
      </c>
      <c r="AY398" s="226" t="s">
        <v>184</v>
      </c>
    </row>
    <row r="399" spans="1:65" s="2" customFormat="1" ht="21.75" customHeight="1">
      <c r="A399" s="34"/>
      <c r="B399" s="35"/>
      <c r="C399" s="192" t="s">
        <v>1629</v>
      </c>
      <c r="D399" s="192" t="s">
        <v>187</v>
      </c>
      <c r="E399" s="193" t="s">
        <v>3689</v>
      </c>
      <c r="F399" s="194" t="s">
        <v>3690</v>
      </c>
      <c r="G399" s="195" t="s">
        <v>239</v>
      </c>
      <c r="H399" s="196">
        <v>8</v>
      </c>
      <c r="I399" s="197"/>
      <c r="J399" s="198">
        <f>ROUND(I399*H399,2)</f>
        <v>0</v>
      </c>
      <c r="K399" s="194" t="s">
        <v>190</v>
      </c>
      <c r="L399" s="39"/>
      <c r="M399" s="199" t="s">
        <v>1</v>
      </c>
      <c r="N399" s="200" t="s">
        <v>40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382</v>
      </c>
      <c r="AT399" s="203" t="s">
        <v>187</v>
      </c>
      <c r="AU399" s="203" t="s">
        <v>84</v>
      </c>
      <c r="AY399" s="17" t="s">
        <v>184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82</v>
      </c>
      <c r="BK399" s="204">
        <f>ROUND(I399*H399,2)</f>
        <v>0</v>
      </c>
      <c r="BL399" s="17" t="s">
        <v>382</v>
      </c>
      <c r="BM399" s="203" t="s">
        <v>3691</v>
      </c>
    </row>
    <row r="400" spans="1:65" s="14" customFormat="1" ht="11.25">
      <c r="B400" s="216"/>
      <c r="C400" s="217"/>
      <c r="D400" s="207" t="s">
        <v>193</v>
      </c>
      <c r="E400" s="218" t="s">
        <v>1</v>
      </c>
      <c r="F400" s="219" t="s">
        <v>251</v>
      </c>
      <c r="G400" s="217"/>
      <c r="H400" s="220">
        <v>8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193</v>
      </c>
      <c r="AU400" s="226" t="s">
        <v>84</v>
      </c>
      <c r="AV400" s="14" t="s">
        <v>84</v>
      </c>
      <c r="AW400" s="14" t="s">
        <v>31</v>
      </c>
      <c r="AX400" s="14" t="s">
        <v>82</v>
      </c>
      <c r="AY400" s="226" t="s">
        <v>184</v>
      </c>
    </row>
    <row r="401" spans="1:65" s="2" customFormat="1" ht="24">
      <c r="A401" s="34"/>
      <c r="B401" s="35"/>
      <c r="C401" s="192" t="s">
        <v>1633</v>
      </c>
      <c r="D401" s="192" t="s">
        <v>187</v>
      </c>
      <c r="E401" s="193" t="s">
        <v>3692</v>
      </c>
      <c r="F401" s="194" t="s">
        <v>3693</v>
      </c>
      <c r="G401" s="195" t="s">
        <v>239</v>
      </c>
      <c r="H401" s="196">
        <v>5658</v>
      </c>
      <c r="I401" s="197"/>
      <c r="J401" s="198">
        <f>ROUND(I401*H401,2)</f>
        <v>0</v>
      </c>
      <c r="K401" s="194" t="s">
        <v>190</v>
      </c>
      <c r="L401" s="39"/>
      <c r="M401" s="199" t="s">
        <v>1</v>
      </c>
      <c r="N401" s="200" t="s">
        <v>40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382</v>
      </c>
      <c r="AT401" s="203" t="s">
        <v>187</v>
      </c>
      <c r="AU401" s="203" t="s">
        <v>84</v>
      </c>
      <c r="AY401" s="17" t="s">
        <v>184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82</v>
      </c>
      <c r="BK401" s="204">
        <f>ROUND(I401*H401,2)</f>
        <v>0</v>
      </c>
      <c r="BL401" s="17" t="s">
        <v>382</v>
      </c>
      <c r="BM401" s="203" t="s">
        <v>3694</v>
      </c>
    </row>
    <row r="402" spans="1:65" s="14" customFormat="1" ht="11.25">
      <c r="B402" s="216"/>
      <c r="C402" s="217"/>
      <c r="D402" s="207" t="s">
        <v>193</v>
      </c>
      <c r="E402" s="218" t="s">
        <v>1</v>
      </c>
      <c r="F402" s="219" t="s">
        <v>3695</v>
      </c>
      <c r="G402" s="217"/>
      <c r="H402" s="220">
        <v>1228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193</v>
      </c>
      <c r="AU402" s="226" t="s">
        <v>84</v>
      </c>
      <c r="AV402" s="14" t="s">
        <v>84</v>
      </c>
      <c r="AW402" s="14" t="s">
        <v>31</v>
      </c>
      <c r="AX402" s="14" t="s">
        <v>75</v>
      </c>
      <c r="AY402" s="226" t="s">
        <v>184</v>
      </c>
    </row>
    <row r="403" spans="1:65" s="14" customFormat="1" ht="11.25">
      <c r="B403" s="216"/>
      <c r="C403" s="217"/>
      <c r="D403" s="207" t="s">
        <v>193</v>
      </c>
      <c r="E403" s="218" t="s">
        <v>1</v>
      </c>
      <c r="F403" s="219" t="s">
        <v>3696</v>
      </c>
      <c r="G403" s="217"/>
      <c r="H403" s="220">
        <v>520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193</v>
      </c>
      <c r="AU403" s="226" t="s">
        <v>84</v>
      </c>
      <c r="AV403" s="14" t="s">
        <v>84</v>
      </c>
      <c r="AW403" s="14" t="s">
        <v>31</v>
      </c>
      <c r="AX403" s="14" t="s">
        <v>75</v>
      </c>
      <c r="AY403" s="226" t="s">
        <v>184</v>
      </c>
    </row>
    <row r="404" spans="1:65" s="14" customFormat="1" ht="11.25">
      <c r="B404" s="216"/>
      <c r="C404" s="217"/>
      <c r="D404" s="207" t="s">
        <v>193</v>
      </c>
      <c r="E404" s="218" t="s">
        <v>1</v>
      </c>
      <c r="F404" s="219" t="s">
        <v>3697</v>
      </c>
      <c r="G404" s="217"/>
      <c r="H404" s="220">
        <v>3084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193</v>
      </c>
      <c r="AU404" s="226" t="s">
        <v>84</v>
      </c>
      <c r="AV404" s="14" t="s">
        <v>84</v>
      </c>
      <c r="AW404" s="14" t="s">
        <v>31</v>
      </c>
      <c r="AX404" s="14" t="s">
        <v>75</v>
      </c>
      <c r="AY404" s="226" t="s">
        <v>184</v>
      </c>
    </row>
    <row r="405" spans="1:65" s="14" customFormat="1" ht="11.25">
      <c r="B405" s="216"/>
      <c r="C405" s="217"/>
      <c r="D405" s="207" t="s">
        <v>193</v>
      </c>
      <c r="E405" s="218" t="s">
        <v>1</v>
      </c>
      <c r="F405" s="219" t="s">
        <v>3698</v>
      </c>
      <c r="G405" s="217"/>
      <c r="H405" s="220">
        <v>496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193</v>
      </c>
      <c r="AU405" s="226" t="s">
        <v>84</v>
      </c>
      <c r="AV405" s="14" t="s">
        <v>84</v>
      </c>
      <c r="AW405" s="14" t="s">
        <v>31</v>
      </c>
      <c r="AX405" s="14" t="s">
        <v>75</v>
      </c>
      <c r="AY405" s="226" t="s">
        <v>184</v>
      </c>
    </row>
    <row r="406" spans="1:65" s="14" customFormat="1" ht="11.25">
      <c r="B406" s="216"/>
      <c r="C406" s="217"/>
      <c r="D406" s="207" t="s">
        <v>193</v>
      </c>
      <c r="E406" s="218" t="s">
        <v>1</v>
      </c>
      <c r="F406" s="219" t="s">
        <v>3699</v>
      </c>
      <c r="G406" s="217"/>
      <c r="H406" s="220">
        <v>96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193</v>
      </c>
      <c r="AU406" s="226" t="s">
        <v>84</v>
      </c>
      <c r="AV406" s="14" t="s">
        <v>84</v>
      </c>
      <c r="AW406" s="14" t="s">
        <v>31</v>
      </c>
      <c r="AX406" s="14" t="s">
        <v>75</v>
      </c>
      <c r="AY406" s="226" t="s">
        <v>184</v>
      </c>
    </row>
    <row r="407" spans="1:65" s="14" customFormat="1" ht="11.25">
      <c r="B407" s="216"/>
      <c r="C407" s="217"/>
      <c r="D407" s="207" t="s">
        <v>193</v>
      </c>
      <c r="E407" s="218" t="s">
        <v>1</v>
      </c>
      <c r="F407" s="219" t="s">
        <v>3700</v>
      </c>
      <c r="G407" s="217"/>
      <c r="H407" s="220">
        <v>186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193</v>
      </c>
      <c r="AU407" s="226" t="s">
        <v>84</v>
      </c>
      <c r="AV407" s="14" t="s">
        <v>84</v>
      </c>
      <c r="AW407" s="14" t="s">
        <v>31</v>
      </c>
      <c r="AX407" s="14" t="s">
        <v>75</v>
      </c>
      <c r="AY407" s="226" t="s">
        <v>184</v>
      </c>
    </row>
    <row r="408" spans="1:65" s="14" customFormat="1" ht="11.25">
      <c r="B408" s="216"/>
      <c r="C408" s="217"/>
      <c r="D408" s="207" t="s">
        <v>193</v>
      </c>
      <c r="E408" s="218" t="s">
        <v>1</v>
      </c>
      <c r="F408" s="219" t="s">
        <v>3701</v>
      </c>
      <c r="G408" s="217"/>
      <c r="H408" s="220">
        <v>48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193</v>
      </c>
      <c r="AU408" s="226" t="s">
        <v>84</v>
      </c>
      <c r="AV408" s="14" t="s">
        <v>84</v>
      </c>
      <c r="AW408" s="14" t="s">
        <v>31</v>
      </c>
      <c r="AX408" s="14" t="s">
        <v>75</v>
      </c>
      <c r="AY408" s="226" t="s">
        <v>184</v>
      </c>
    </row>
    <row r="409" spans="1:65" s="2" customFormat="1" ht="24">
      <c r="A409" s="34"/>
      <c r="B409" s="35"/>
      <c r="C409" s="192" t="s">
        <v>1638</v>
      </c>
      <c r="D409" s="192" t="s">
        <v>187</v>
      </c>
      <c r="E409" s="193" t="s">
        <v>3702</v>
      </c>
      <c r="F409" s="194" t="s">
        <v>3703</v>
      </c>
      <c r="G409" s="195" t="s">
        <v>239</v>
      </c>
      <c r="H409" s="196">
        <v>20</v>
      </c>
      <c r="I409" s="197"/>
      <c r="J409" s="198">
        <f>ROUND(I409*H409,2)</f>
        <v>0</v>
      </c>
      <c r="K409" s="194" t="s">
        <v>190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382</v>
      </c>
      <c r="AT409" s="203" t="s">
        <v>187</v>
      </c>
      <c r="AU409" s="203" t="s">
        <v>84</v>
      </c>
      <c r="AY409" s="17" t="s">
        <v>184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382</v>
      </c>
      <c r="BM409" s="203" t="s">
        <v>3704</v>
      </c>
    </row>
    <row r="410" spans="1:65" s="14" customFormat="1" ht="11.25">
      <c r="B410" s="216"/>
      <c r="C410" s="217"/>
      <c r="D410" s="207" t="s">
        <v>193</v>
      </c>
      <c r="E410" s="218" t="s">
        <v>1</v>
      </c>
      <c r="F410" s="219" t="s">
        <v>3705</v>
      </c>
      <c r="G410" s="217"/>
      <c r="H410" s="220">
        <v>20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193</v>
      </c>
      <c r="AU410" s="226" t="s">
        <v>84</v>
      </c>
      <c r="AV410" s="14" t="s">
        <v>84</v>
      </c>
      <c r="AW410" s="14" t="s">
        <v>31</v>
      </c>
      <c r="AX410" s="14" t="s">
        <v>82</v>
      </c>
      <c r="AY410" s="226" t="s">
        <v>184</v>
      </c>
    </row>
    <row r="411" spans="1:65" s="2" customFormat="1" ht="24">
      <c r="A411" s="34"/>
      <c r="B411" s="35"/>
      <c r="C411" s="192" t="s">
        <v>1642</v>
      </c>
      <c r="D411" s="192" t="s">
        <v>187</v>
      </c>
      <c r="E411" s="193" t="s">
        <v>3706</v>
      </c>
      <c r="F411" s="194" t="s">
        <v>3707</v>
      </c>
      <c r="G411" s="195" t="s">
        <v>239</v>
      </c>
      <c r="H411" s="196">
        <v>20</v>
      </c>
      <c r="I411" s="197"/>
      <c r="J411" s="198">
        <f>ROUND(I411*H411,2)</f>
        <v>0</v>
      </c>
      <c r="K411" s="194" t="s">
        <v>190</v>
      </c>
      <c r="L411" s="39"/>
      <c r="M411" s="199" t="s">
        <v>1</v>
      </c>
      <c r="N411" s="200" t="s">
        <v>40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382</v>
      </c>
      <c r="AT411" s="203" t="s">
        <v>187</v>
      </c>
      <c r="AU411" s="203" t="s">
        <v>84</v>
      </c>
      <c r="AY411" s="17" t="s">
        <v>184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82</v>
      </c>
      <c r="BK411" s="204">
        <f>ROUND(I411*H411,2)</f>
        <v>0</v>
      </c>
      <c r="BL411" s="17" t="s">
        <v>382</v>
      </c>
      <c r="BM411" s="203" t="s">
        <v>3708</v>
      </c>
    </row>
    <row r="412" spans="1:65" s="14" customFormat="1" ht="11.25">
      <c r="B412" s="216"/>
      <c r="C412" s="217"/>
      <c r="D412" s="207" t="s">
        <v>193</v>
      </c>
      <c r="E412" s="218" t="s">
        <v>1</v>
      </c>
      <c r="F412" s="219" t="s">
        <v>3705</v>
      </c>
      <c r="G412" s="217"/>
      <c r="H412" s="220">
        <v>20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193</v>
      </c>
      <c r="AU412" s="226" t="s">
        <v>84</v>
      </c>
      <c r="AV412" s="14" t="s">
        <v>84</v>
      </c>
      <c r="AW412" s="14" t="s">
        <v>31</v>
      </c>
      <c r="AX412" s="14" t="s">
        <v>75</v>
      </c>
      <c r="AY412" s="226" t="s">
        <v>184</v>
      </c>
    </row>
    <row r="413" spans="1:65" s="12" customFormat="1" ht="22.9" customHeight="1">
      <c r="B413" s="176"/>
      <c r="C413" s="177"/>
      <c r="D413" s="178" t="s">
        <v>74</v>
      </c>
      <c r="E413" s="190" t="s">
        <v>3709</v>
      </c>
      <c r="F413" s="190" t="s">
        <v>3710</v>
      </c>
      <c r="G413" s="177"/>
      <c r="H413" s="177"/>
      <c r="I413" s="180"/>
      <c r="J413" s="191">
        <f>BK413</f>
        <v>0</v>
      </c>
      <c r="K413" s="177"/>
      <c r="L413" s="182"/>
      <c r="M413" s="183"/>
      <c r="N413" s="184"/>
      <c r="O413" s="184"/>
      <c r="P413" s="185">
        <f>SUM(P414:P455)</f>
        <v>0</v>
      </c>
      <c r="Q413" s="184"/>
      <c r="R413" s="185">
        <f>SUM(R414:R455)</f>
        <v>0</v>
      </c>
      <c r="S413" s="184"/>
      <c r="T413" s="186">
        <f>SUM(T414:T455)</f>
        <v>0</v>
      </c>
      <c r="AR413" s="187" t="s">
        <v>191</v>
      </c>
      <c r="AT413" s="188" t="s">
        <v>74</v>
      </c>
      <c r="AU413" s="188" t="s">
        <v>82</v>
      </c>
      <c r="AY413" s="187" t="s">
        <v>184</v>
      </c>
      <c r="BK413" s="189">
        <f>SUM(BK414:BK455)</f>
        <v>0</v>
      </c>
    </row>
    <row r="414" spans="1:65" s="2" customFormat="1" ht="24">
      <c r="A414" s="34"/>
      <c r="B414" s="35"/>
      <c r="C414" s="227" t="s">
        <v>1647</v>
      </c>
      <c r="D414" s="227" t="s">
        <v>592</v>
      </c>
      <c r="E414" s="228" t="s">
        <v>3711</v>
      </c>
      <c r="F414" s="229" t="s">
        <v>3712</v>
      </c>
      <c r="G414" s="230" t="s">
        <v>2126</v>
      </c>
      <c r="H414" s="231">
        <v>639</v>
      </c>
      <c r="I414" s="232"/>
      <c r="J414" s="233">
        <f>ROUND(I414*H414,2)</f>
        <v>0</v>
      </c>
      <c r="K414" s="229" t="s">
        <v>649</v>
      </c>
      <c r="L414" s="234"/>
      <c r="M414" s="235" t="s">
        <v>1</v>
      </c>
      <c r="N414" s="236" t="s">
        <v>40</v>
      </c>
      <c r="O414" s="71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1392</v>
      </c>
      <c r="AT414" s="203" t="s">
        <v>592</v>
      </c>
      <c r="AU414" s="203" t="s">
        <v>84</v>
      </c>
      <c r="AY414" s="17" t="s">
        <v>184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82</v>
      </c>
      <c r="BK414" s="204">
        <f>ROUND(I414*H414,2)</f>
        <v>0</v>
      </c>
      <c r="BL414" s="17" t="s">
        <v>1392</v>
      </c>
      <c r="BM414" s="203" t="s">
        <v>3713</v>
      </c>
    </row>
    <row r="415" spans="1:65" s="14" customFormat="1" ht="11.25">
      <c r="B415" s="216"/>
      <c r="C415" s="217"/>
      <c r="D415" s="207" t="s">
        <v>193</v>
      </c>
      <c r="E415" s="218" t="s">
        <v>1</v>
      </c>
      <c r="F415" s="219" t="s">
        <v>3714</v>
      </c>
      <c r="G415" s="217"/>
      <c r="H415" s="220">
        <v>385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193</v>
      </c>
      <c r="AU415" s="226" t="s">
        <v>84</v>
      </c>
      <c r="AV415" s="14" t="s">
        <v>84</v>
      </c>
      <c r="AW415" s="14" t="s">
        <v>31</v>
      </c>
      <c r="AX415" s="14" t="s">
        <v>75</v>
      </c>
      <c r="AY415" s="226" t="s">
        <v>184</v>
      </c>
    </row>
    <row r="416" spans="1:65" s="14" customFormat="1" ht="11.25">
      <c r="B416" s="216"/>
      <c r="C416" s="217"/>
      <c r="D416" s="207" t="s">
        <v>193</v>
      </c>
      <c r="E416" s="218" t="s">
        <v>1</v>
      </c>
      <c r="F416" s="219" t="s">
        <v>3715</v>
      </c>
      <c r="G416" s="217"/>
      <c r="H416" s="220">
        <v>254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193</v>
      </c>
      <c r="AU416" s="226" t="s">
        <v>84</v>
      </c>
      <c r="AV416" s="14" t="s">
        <v>84</v>
      </c>
      <c r="AW416" s="14" t="s">
        <v>31</v>
      </c>
      <c r="AX416" s="14" t="s">
        <v>75</v>
      </c>
      <c r="AY416" s="226" t="s">
        <v>184</v>
      </c>
    </row>
    <row r="417" spans="1:65" s="2" customFormat="1" ht="21.75" customHeight="1">
      <c r="A417" s="34"/>
      <c r="B417" s="35"/>
      <c r="C417" s="192" t="s">
        <v>1654</v>
      </c>
      <c r="D417" s="192" t="s">
        <v>187</v>
      </c>
      <c r="E417" s="193" t="s">
        <v>3716</v>
      </c>
      <c r="F417" s="194" t="s">
        <v>3717</v>
      </c>
      <c r="G417" s="195" t="s">
        <v>239</v>
      </c>
      <c r="H417" s="196">
        <v>639</v>
      </c>
      <c r="I417" s="197"/>
      <c r="J417" s="198">
        <f>ROUND(I417*H417,2)</f>
        <v>0</v>
      </c>
      <c r="K417" s="194" t="s">
        <v>190</v>
      </c>
      <c r="L417" s="39"/>
      <c r="M417" s="199" t="s">
        <v>1</v>
      </c>
      <c r="N417" s="200" t="s">
        <v>40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888</v>
      </c>
      <c r="AT417" s="203" t="s">
        <v>187</v>
      </c>
      <c r="AU417" s="203" t="s">
        <v>84</v>
      </c>
      <c r="AY417" s="17" t="s">
        <v>184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82</v>
      </c>
      <c r="BK417" s="204">
        <f>ROUND(I417*H417,2)</f>
        <v>0</v>
      </c>
      <c r="BL417" s="17" t="s">
        <v>888</v>
      </c>
      <c r="BM417" s="203" t="s">
        <v>3718</v>
      </c>
    </row>
    <row r="418" spans="1:65" s="2" customFormat="1" ht="16.5" customHeight="1">
      <c r="A418" s="34"/>
      <c r="B418" s="35"/>
      <c r="C418" s="227" t="s">
        <v>1658</v>
      </c>
      <c r="D418" s="227" t="s">
        <v>592</v>
      </c>
      <c r="E418" s="228" t="s">
        <v>3719</v>
      </c>
      <c r="F418" s="229" t="s">
        <v>3720</v>
      </c>
      <c r="G418" s="230" t="s">
        <v>2126</v>
      </c>
      <c r="H418" s="231">
        <v>1502</v>
      </c>
      <c r="I418" s="232"/>
      <c r="J418" s="233">
        <f>ROUND(I418*H418,2)</f>
        <v>0</v>
      </c>
      <c r="K418" s="229" t="s">
        <v>649</v>
      </c>
      <c r="L418" s="234"/>
      <c r="M418" s="235" t="s">
        <v>1</v>
      </c>
      <c r="N418" s="236" t="s">
        <v>40</v>
      </c>
      <c r="O418" s="71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1392</v>
      </c>
      <c r="AT418" s="203" t="s">
        <v>592</v>
      </c>
      <c r="AU418" s="203" t="s">
        <v>84</v>
      </c>
      <c r="AY418" s="17" t="s">
        <v>184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1392</v>
      </c>
      <c r="BM418" s="203" t="s">
        <v>3721</v>
      </c>
    </row>
    <row r="419" spans="1:65" s="14" customFormat="1" ht="11.25">
      <c r="B419" s="216"/>
      <c r="C419" s="217"/>
      <c r="D419" s="207" t="s">
        <v>193</v>
      </c>
      <c r="E419" s="218" t="s">
        <v>1</v>
      </c>
      <c r="F419" s="219" t="s">
        <v>3722</v>
      </c>
      <c r="G419" s="217"/>
      <c r="H419" s="220">
        <v>592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193</v>
      </c>
      <c r="AU419" s="226" t="s">
        <v>84</v>
      </c>
      <c r="AV419" s="14" t="s">
        <v>84</v>
      </c>
      <c r="AW419" s="14" t="s">
        <v>31</v>
      </c>
      <c r="AX419" s="14" t="s">
        <v>75</v>
      </c>
      <c r="AY419" s="226" t="s">
        <v>184</v>
      </c>
    </row>
    <row r="420" spans="1:65" s="14" customFormat="1" ht="11.25">
      <c r="B420" s="216"/>
      <c r="C420" s="217"/>
      <c r="D420" s="207" t="s">
        <v>193</v>
      </c>
      <c r="E420" s="218" t="s">
        <v>1</v>
      </c>
      <c r="F420" s="219" t="s">
        <v>3723</v>
      </c>
      <c r="G420" s="217"/>
      <c r="H420" s="220">
        <v>458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193</v>
      </c>
      <c r="AU420" s="226" t="s">
        <v>84</v>
      </c>
      <c r="AV420" s="14" t="s">
        <v>84</v>
      </c>
      <c r="AW420" s="14" t="s">
        <v>31</v>
      </c>
      <c r="AX420" s="14" t="s">
        <v>75</v>
      </c>
      <c r="AY420" s="226" t="s">
        <v>184</v>
      </c>
    </row>
    <row r="421" spans="1:65" s="14" customFormat="1" ht="22.5">
      <c r="B421" s="216"/>
      <c r="C421" s="217"/>
      <c r="D421" s="207" t="s">
        <v>193</v>
      </c>
      <c r="E421" s="218" t="s">
        <v>1</v>
      </c>
      <c r="F421" s="219" t="s">
        <v>3724</v>
      </c>
      <c r="G421" s="217"/>
      <c r="H421" s="220">
        <v>452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193</v>
      </c>
      <c r="AU421" s="226" t="s">
        <v>84</v>
      </c>
      <c r="AV421" s="14" t="s">
        <v>84</v>
      </c>
      <c r="AW421" s="14" t="s">
        <v>31</v>
      </c>
      <c r="AX421" s="14" t="s">
        <v>75</v>
      </c>
      <c r="AY421" s="226" t="s">
        <v>184</v>
      </c>
    </row>
    <row r="422" spans="1:65" s="2" customFormat="1" ht="21.75" customHeight="1">
      <c r="A422" s="34"/>
      <c r="B422" s="35"/>
      <c r="C422" s="192" t="s">
        <v>1666</v>
      </c>
      <c r="D422" s="192" t="s">
        <v>187</v>
      </c>
      <c r="E422" s="193" t="s">
        <v>3725</v>
      </c>
      <c r="F422" s="194" t="s">
        <v>3726</v>
      </c>
      <c r="G422" s="195" t="s">
        <v>239</v>
      </c>
      <c r="H422" s="196">
        <v>1502</v>
      </c>
      <c r="I422" s="197"/>
      <c r="J422" s="198">
        <f>ROUND(I422*H422,2)</f>
        <v>0</v>
      </c>
      <c r="K422" s="194" t="s">
        <v>190</v>
      </c>
      <c r="L422" s="39"/>
      <c r="M422" s="199" t="s">
        <v>1</v>
      </c>
      <c r="N422" s="200" t="s">
        <v>40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888</v>
      </c>
      <c r="AT422" s="203" t="s">
        <v>187</v>
      </c>
      <c r="AU422" s="203" t="s">
        <v>84</v>
      </c>
      <c r="AY422" s="17" t="s">
        <v>184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82</v>
      </c>
      <c r="BK422" s="204">
        <f>ROUND(I422*H422,2)</f>
        <v>0</v>
      </c>
      <c r="BL422" s="17" t="s">
        <v>888</v>
      </c>
      <c r="BM422" s="203" t="s">
        <v>3727</v>
      </c>
    </row>
    <row r="423" spans="1:65" s="2" customFormat="1" ht="24">
      <c r="A423" s="34"/>
      <c r="B423" s="35"/>
      <c r="C423" s="227" t="s">
        <v>1670</v>
      </c>
      <c r="D423" s="227" t="s">
        <v>592</v>
      </c>
      <c r="E423" s="228" t="s">
        <v>3728</v>
      </c>
      <c r="F423" s="229" t="s">
        <v>3729</v>
      </c>
      <c r="G423" s="230" t="s">
        <v>327</v>
      </c>
      <c r="H423" s="231">
        <v>18</v>
      </c>
      <c r="I423" s="232"/>
      <c r="J423" s="233">
        <f>ROUND(I423*H423,2)</f>
        <v>0</v>
      </c>
      <c r="K423" s="229" t="s">
        <v>649</v>
      </c>
      <c r="L423" s="234"/>
      <c r="M423" s="235" t="s">
        <v>1</v>
      </c>
      <c r="N423" s="236" t="s">
        <v>40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1392</v>
      </c>
      <c r="AT423" s="203" t="s">
        <v>592</v>
      </c>
      <c r="AU423" s="203" t="s">
        <v>84</v>
      </c>
      <c r="AY423" s="17" t="s">
        <v>184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82</v>
      </c>
      <c r="BK423" s="204">
        <f>ROUND(I423*H423,2)</f>
        <v>0</v>
      </c>
      <c r="BL423" s="17" t="s">
        <v>1392</v>
      </c>
      <c r="BM423" s="203" t="s">
        <v>3730</v>
      </c>
    </row>
    <row r="424" spans="1:65" s="14" customFormat="1" ht="11.25">
      <c r="B424" s="216"/>
      <c r="C424" s="217"/>
      <c r="D424" s="207" t="s">
        <v>193</v>
      </c>
      <c r="E424" s="218" t="s">
        <v>1</v>
      </c>
      <c r="F424" s="219" t="s">
        <v>455</v>
      </c>
      <c r="G424" s="217"/>
      <c r="H424" s="220">
        <v>18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193</v>
      </c>
      <c r="AU424" s="226" t="s">
        <v>84</v>
      </c>
      <c r="AV424" s="14" t="s">
        <v>84</v>
      </c>
      <c r="AW424" s="14" t="s">
        <v>31</v>
      </c>
      <c r="AX424" s="14" t="s">
        <v>75</v>
      </c>
      <c r="AY424" s="226" t="s">
        <v>184</v>
      </c>
    </row>
    <row r="425" spans="1:65" s="2" customFormat="1" ht="24">
      <c r="A425" s="34"/>
      <c r="B425" s="35"/>
      <c r="C425" s="227" t="s">
        <v>1676</v>
      </c>
      <c r="D425" s="227" t="s">
        <v>592</v>
      </c>
      <c r="E425" s="228" t="s">
        <v>3731</v>
      </c>
      <c r="F425" s="229" t="s">
        <v>3732</v>
      </c>
      <c r="G425" s="230" t="s">
        <v>327</v>
      </c>
      <c r="H425" s="231">
        <v>150</v>
      </c>
      <c r="I425" s="232"/>
      <c r="J425" s="233">
        <f>ROUND(I425*H425,2)</f>
        <v>0</v>
      </c>
      <c r="K425" s="229" t="s">
        <v>649</v>
      </c>
      <c r="L425" s="234"/>
      <c r="M425" s="235" t="s">
        <v>1</v>
      </c>
      <c r="N425" s="236" t="s">
        <v>40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1392</v>
      </c>
      <c r="AT425" s="203" t="s">
        <v>592</v>
      </c>
      <c r="AU425" s="203" t="s">
        <v>84</v>
      </c>
      <c r="AY425" s="17" t="s">
        <v>184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82</v>
      </c>
      <c r="BK425" s="204">
        <f>ROUND(I425*H425,2)</f>
        <v>0</v>
      </c>
      <c r="BL425" s="17" t="s">
        <v>1392</v>
      </c>
      <c r="BM425" s="203" t="s">
        <v>3733</v>
      </c>
    </row>
    <row r="426" spans="1:65" s="14" customFormat="1" ht="11.25">
      <c r="B426" s="216"/>
      <c r="C426" s="217"/>
      <c r="D426" s="207" t="s">
        <v>193</v>
      </c>
      <c r="E426" s="218" t="s">
        <v>1</v>
      </c>
      <c r="F426" s="219" t="s">
        <v>3734</v>
      </c>
      <c r="G426" s="217"/>
      <c r="H426" s="220">
        <v>134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193</v>
      </c>
      <c r="AU426" s="226" t="s">
        <v>84</v>
      </c>
      <c r="AV426" s="14" t="s">
        <v>84</v>
      </c>
      <c r="AW426" s="14" t="s">
        <v>31</v>
      </c>
      <c r="AX426" s="14" t="s">
        <v>75</v>
      </c>
      <c r="AY426" s="226" t="s">
        <v>184</v>
      </c>
    </row>
    <row r="427" spans="1:65" s="14" customFormat="1" ht="11.25">
      <c r="B427" s="216"/>
      <c r="C427" s="217"/>
      <c r="D427" s="207" t="s">
        <v>193</v>
      </c>
      <c r="E427" s="218" t="s">
        <v>1</v>
      </c>
      <c r="F427" s="219" t="s">
        <v>3735</v>
      </c>
      <c r="G427" s="217"/>
      <c r="H427" s="220">
        <v>16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193</v>
      </c>
      <c r="AU427" s="226" t="s">
        <v>84</v>
      </c>
      <c r="AV427" s="14" t="s">
        <v>84</v>
      </c>
      <c r="AW427" s="14" t="s">
        <v>31</v>
      </c>
      <c r="AX427" s="14" t="s">
        <v>75</v>
      </c>
      <c r="AY427" s="226" t="s">
        <v>184</v>
      </c>
    </row>
    <row r="428" spans="1:65" s="2" customFormat="1" ht="16.5" customHeight="1">
      <c r="A428" s="34"/>
      <c r="B428" s="35"/>
      <c r="C428" s="192" t="s">
        <v>1711</v>
      </c>
      <c r="D428" s="192" t="s">
        <v>187</v>
      </c>
      <c r="E428" s="193" t="s">
        <v>3736</v>
      </c>
      <c r="F428" s="194" t="s">
        <v>3737</v>
      </c>
      <c r="G428" s="195" t="s">
        <v>327</v>
      </c>
      <c r="H428" s="196">
        <v>168</v>
      </c>
      <c r="I428" s="197"/>
      <c r="J428" s="198">
        <f>ROUND(I428*H428,2)</f>
        <v>0</v>
      </c>
      <c r="K428" s="194" t="s">
        <v>190</v>
      </c>
      <c r="L428" s="39"/>
      <c r="M428" s="199" t="s">
        <v>1</v>
      </c>
      <c r="N428" s="200" t="s">
        <v>40</v>
      </c>
      <c r="O428" s="71"/>
      <c r="P428" s="201">
        <f>O428*H428</f>
        <v>0</v>
      </c>
      <c r="Q428" s="201">
        <v>0</v>
      </c>
      <c r="R428" s="201">
        <f>Q428*H428</f>
        <v>0</v>
      </c>
      <c r="S428" s="201">
        <v>0</v>
      </c>
      <c r="T428" s="202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382</v>
      </c>
      <c r="AT428" s="203" t="s">
        <v>187</v>
      </c>
      <c r="AU428" s="203" t="s">
        <v>84</v>
      </c>
      <c r="AY428" s="17" t="s">
        <v>184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17" t="s">
        <v>82</v>
      </c>
      <c r="BK428" s="204">
        <f>ROUND(I428*H428,2)</f>
        <v>0</v>
      </c>
      <c r="BL428" s="17" t="s">
        <v>382</v>
      </c>
      <c r="BM428" s="203" t="s">
        <v>3738</v>
      </c>
    </row>
    <row r="429" spans="1:65" s="2" customFormat="1" ht="24">
      <c r="A429" s="34"/>
      <c r="B429" s="35"/>
      <c r="C429" s="227" t="s">
        <v>1715</v>
      </c>
      <c r="D429" s="227" t="s">
        <v>592</v>
      </c>
      <c r="E429" s="228" t="s">
        <v>3739</v>
      </c>
      <c r="F429" s="229" t="s">
        <v>3740</v>
      </c>
      <c r="G429" s="230" t="s">
        <v>327</v>
      </c>
      <c r="H429" s="231">
        <v>60</v>
      </c>
      <c r="I429" s="232"/>
      <c r="J429" s="233">
        <f>ROUND(I429*H429,2)</f>
        <v>0</v>
      </c>
      <c r="K429" s="229" t="s">
        <v>649</v>
      </c>
      <c r="L429" s="234"/>
      <c r="M429" s="235" t="s">
        <v>1</v>
      </c>
      <c r="N429" s="236" t="s">
        <v>40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1392</v>
      </c>
      <c r="AT429" s="203" t="s">
        <v>592</v>
      </c>
      <c r="AU429" s="203" t="s">
        <v>84</v>
      </c>
      <c r="AY429" s="17" t="s">
        <v>184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82</v>
      </c>
      <c r="BK429" s="204">
        <f>ROUND(I429*H429,2)</f>
        <v>0</v>
      </c>
      <c r="BL429" s="17" t="s">
        <v>1392</v>
      </c>
      <c r="BM429" s="203" t="s">
        <v>3741</v>
      </c>
    </row>
    <row r="430" spans="1:65" s="14" customFormat="1" ht="11.25">
      <c r="B430" s="216"/>
      <c r="C430" s="217"/>
      <c r="D430" s="207" t="s">
        <v>193</v>
      </c>
      <c r="E430" s="218" t="s">
        <v>1</v>
      </c>
      <c r="F430" s="219" t="s">
        <v>3742</v>
      </c>
      <c r="G430" s="217"/>
      <c r="H430" s="220">
        <v>53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193</v>
      </c>
      <c r="AU430" s="226" t="s">
        <v>84</v>
      </c>
      <c r="AV430" s="14" t="s">
        <v>84</v>
      </c>
      <c r="AW430" s="14" t="s">
        <v>31</v>
      </c>
      <c r="AX430" s="14" t="s">
        <v>75</v>
      </c>
      <c r="AY430" s="226" t="s">
        <v>184</v>
      </c>
    </row>
    <row r="431" spans="1:65" s="14" customFormat="1" ht="11.25">
      <c r="B431" s="216"/>
      <c r="C431" s="217"/>
      <c r="D431" s="207" t="s">
        <v>193</v>
      </c>
      <c r="E431" s="218" t="s">
        <v>1</v>
      </c>
      <c r="F431" s="219" t="s">
        <v>3743</v>
      </c>
      <c r="G431" s="217"/>
      <c r="H431" s="220">
        <v>7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193</v>
      </c>
      <c r="AU431" s="226" t="s">
        <v>84</v>
      </c>
      <c r="AV431" s="14" t="s">
        <v>84</v>
      </c>
      <c r="AW431" s="14" t="s">
        <v>31</v>
      </c>
      <c r="AX431" s="14" t="s">
        <v>75</v>
      </c>
      <c r="AY431" s="226" t="s">
        <v>184</v>
      </c>
    </row>
    <row r="432" spans="1:65" s="2" customFormat="1" ht="16.5" customHeight="1">
      <c r="A432" s="34"/>
      <c r="B432" s="35"/>
      <c r="C432" s="192" t="s">
        <v>1725</v>
      </c>
      <c r="D432" s="192" t="s">
        <v>187</v>
      </c>
      <c r="E432" s="193" t="s">
        <v>3744</v>
      </c>
      <c r="F432" s="194" t="s">
        <v>3745</v>
      </c>
      <c r="G432" s="195" t="s">
        <v>327</v>
      </c>
      <c r="H432" s="196">
        <v>60</v>
      </c>
      <c r="I432" s="197"/>
      <c r="J432" s="198">
        <f>ROUND(I432*H432,2)</f>
        <v>0</v>
      </c>
      <c r="K432" s="194" t="s">
        <v>190</v>
      </c>
      <c r="L432" s="39"/>
      <c r="M432" s="199" t="s">
        <v>1</v>
      </c>
      <c r="N432" s="200" t="s">
        <v>40</v>
      </c>
      <c r="O432" s="71"/>
      <c r="P432" s="201">
        <f>O432*H432</f>
        <v>0</v>
      </c>
      <c r="Q432" s="201">
        <v>0</v>
      </c>
      <c r="R432" s="201">
        <f>Q432*H432</f>
        <v>0</v>
      </c>
      <c r="S432" s="201">
        <v>0</v>
      </c>
      <c r="T432" s="202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382</v>
      </c>
      <c r="AT432" s="203" t="s">
        <v>187</v>
      </c>
      <c r="AU432" s="203" t="s">
        <v>84</v>
      </c>
      <c r="AY432" s="17" t="s">
        <v>184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7" t="s">
        <v>82</v>
      </c>
      <c r="BK432" s="204">
        <f>ROUND(I432*H432,2)</f>
        <v>0</v>
      </c>
      <c r="BL432" s="17" t="s">
        <v>382</v>
      </c>
      <c r="BM432" s="203" t="s">
        <v>3746</v>
      </c>
    </row>
    <row r="433" spans="1:65" s="2" customFormat="1" ht="24">
      <c r="A433" s="34"/>
      <c r="B433" s="35"/>
      <c r="C433" s="227" t="s">
        <v>1733</v>
      </c>
      <c r="D433" s="227" t="s">
        <v>592</v>
      </c>
      <c r="E433" s="228" t="s">
        <v>3747</v>
      </c>
      <c r="F433" s="229" t="s">
        <v>3748</v>
      </c>
      <c r="G433" s="230" t="s">
        <v>327</v>
      </c>
      <c r="H433" s="231">
        <v>54</v>
      </c>
      <c r="I433" s="232"/>
      <c r="J433" s="233">
        <f>ROUND(I433*H433,2)</f>
        <v>0</v>
      </c>
      <c r="K433" s="229" t="s">
        <v>649</v>
      </c>
      <c r="L433" s="234"/>
      <c r="M433" s="235" t="s">
        <v>1</v>
      </c>
      <c r="N433" s="236" t="s">
        <v>40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1392</v>
      </c>
      <c r="AT433" s="203" t="s">
        <v>592</v>
      </c>
      <c r="AU433" s="203" t="s">
        <v>84</v>
      </c>
      <c r="AY433" s="17" t="s">
        <v>184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82</v>
      </c>
      <c r="BK433" s="204">
        <f>ROUND(I433*H433,2)</f>
        <v>0</v>
      </c>
      <c r="BL433" s="17" t="s">
        <v>1392</v>
      </c>
      <c r="BM433" s="203" t="s">
        <v>3749</v>
      </c>
    </row>
    <row r="434" spans="1:65" s="14" customFormat="1" ht="11.25">
      <c r="B434" s="216"/>
      <c r="C434" s="217"/>
      <c r="D434" s="207" t="s">
        <v>193</v>
      </c>
      <c r="E434" s="218" t="s">
        <v>1</v>
      </c>
      <c r="F434" s="219" t="s">
        <v>3750</v>
      </c>
      <c r="G434" s="217"/>
      <c r="H434" s="220">
        <v>48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193</v>
      </c>
      <c r="AU434" s="226" t="s">
        <v>84</v>
      </c>
      <c r="AV434" s="14" t="s">
        <v>84</v>
      </c>
      <c r="AW434" s="14" t="s">
        <v>31</v>
      </c>
      <c r="AX434" s="14" t="s">
        <v>75</v>
      </c>
      <c r="AY434" s="226" t="s">
        <v>184</v>
      </c>
    </row>
    <row r="435" spans="1:65" s="14" customFormat="1" ht="11.25">
      <c r="B435" s="216"/>
      <c r="C435" s="217"/>
      <c r="D435" s="207" t="s">
        <v>193</v>
      </c>
      <c r="E435" s="218" t="s">
        <v>1</v>
      </c>
      <c r="F435" s="219" t="s">
        <v>3751</v>
      </c>
      <c r="G435" s="217"/>
      <c r="H435" s="220">
        <v>6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193</v>
      </c>
      <c r="AU435" s="226" t="s">
        <v>84</v>
      </c>
      <c r="AV435" s="14" t="s">
        <v>84</v>
      </c>
      <c r="AW435" s="14" t="s">
        <v>31</v>
      </c>
      <c r="AX435" s="14" t="s">
        <v>75</v>
      </c>
      <c r="AY435" s="226" t="s">
        <v>184</v>
      </c>
    </row>
    <row r="436" spans="1:65" s="2" customFormat="1" ht="16.5" customHeight="1">
      <c r="A436" s="34"/>
      <c r="B436" s="35"/>
      <c r="C436" s="192" t="s">
        <v>1739</v>
      </c>
      <c r="D436" s="192" t="s">
        <v>187</v>
      </c>
      <c r="E436" s="193" t="s">
        <v>3752</v>
      </c>
      <c r="F436" s="194" t="s">
        <v>3753</v>
      </c>
      <c r="G436" s="195" t="s">
        <v>327</v>
      </c>
      <c r="H436" s="196">
        <v>54</v>
      </c>
      <c r="I436" s="197"/>
      <c r="J436" s="198">
        <f>ROUND(I436*H436,2)</f>
        <v>0</v>
      </c>
      <c r="K436" s="194" t="s">
        <v>190</v>
      </c>
      <c r="L436" s="39"/>
      <c r="M436" s="199" t="s">
        <v>1</v>
      </c>
      <c r="N436" s="200" t="s">
        <v>40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382</v>
      </c>
      <c r="AT436" s="203" t="s">
        <v>187</v>
      </c>
      <c r="AU436" s="203" t="s">
        <v>84</v>
      </c>
      <c r="AY436" s="17" t="s">
        <v>184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82</v>
      </c>
      <c r="BK436" s="204">
        <f>ROUND(I436*H436,2)</f>
        <v>0</v>
      </c>
      <c r="BL436" s="17" t="s">
        <v>382</v>
      </c>
      <c r="BM436" s="203" t="s">
        <v>3754</v>
      </c>
    </row>
    <row r="437" spans="1:65" s="2" customFormat="1" ht="24">
      <c r="A437" s="34"/>
      <c r="B437" s="35"/>
      <c r="C437" s="227" t="s">
        <v>1745</v>
      </c>
      <c r="D437" s="227" t="s">
        <v>592</v>
      </c>
      <c r="E437" s="228" t="s">
        <v>3755</v>
      </c>
      <c r="F437" s="229" t="s">
        <v>3756</v>
      </c>
      <c r="G437" s="230" t="s">
        <v>327</v>
      </c>
      <c r="H437" s="231">
        <v>6</v>
      </c>
      <c r="I437" s="232"/>
      <c r="J437" s="233">
        <f>ROUND(I437*H437,2)</f>
        <v>0</v>
      </c>
      <c r="K437" s="229" t="s">
        <v>649</v>
      </c>
      <c r="L437" s="234"/>
      <c r="M437" s="235" t="s">
        <v>1</v>
      </c>
      <c r="N437" s="236" t="s">
        <v>40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1392</v>
      </c>
      <c r="AT437" s="203" t="s">
        <v>592</v>
      </c>
      <c r="AU437" s="203" t="s">
        <v>84</v>
      </c>
      <c r="AY437" s="17" t="s">
        <v>184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1392</v>
      </c>
      <c r="BM437" s="203" t="s">
        <v>3757</v>
      </c>
    </row>
    <row r="438" spans="1:65" s="14" customFormat="1" ht="11.25">
      <c r="B438" s="216"/>
      <c r="C438" s="217"/>
      <c r="D438" s="207" t="s">
        <v>193</v>
      </c>
      <c r="E438" s="218" t="s">
        <v>1</v>
      </c>
      <c r="F438" s="219" t="s">
        <v>3758</v>
      </c>
      <c r="G438" s="217"/>
      <c r="H438" s="220">
        <v>6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193</v>
      </c>
      <c r="AU438" s="226" t="s">
        <v>84</v>
      </c>
      <c r="AV438" s="14" t="s">
        <v>84</v>
      </c>
      <c r="AW438" s="14" t="s">
        <v>31</v>
      </c>
      <c r="AX438" s="14" t="s">
        <v>82</v>
      </c>
      <c r="AY438" s="226" t="s">
        <v>184</v>
      </c>
    </row>
    <row r="439" spans="1:65" s="2" customFormat="1" ht="16.5" customHeight="1">
      <c r="A439" s="34"/>
      <c r="B439" s="35"/>
      <c r="C439" s="192" t="s">
        <v>3759</v>
      </c>
      <c r="D439" s="192" t="s">
        <v>187</v>
      </c>
      <c r="E439" s="193" t="s">
        <v>3760</v>
      </c>
      <c r="F439" s="194" t="s">
        <v>3761</v>
      </c>
      <c r="G439" s="195" t="s">
        <v>327</v>
      </c>
      <c r="H439" s="196">
        <v>6</v>
      </c>
      <c r="I439" s="197"/>
      <c r="J439" s="198">
        <f>ROUND(I439*H439,2)</f>
        <v>0</v>
      </c>
      <c r="K439" s="194" t="s">
        <v>190</v>
      </c>
      <c r="L439" s="39"/>
      <c r="M439" s="199" t="s">
        <v>1</v>
      </c>
      <c r="N439" s="200" t="s">
        <v>40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382</v>
      </c>
      <c r="AT439" s="203" t="s">
        <v>187</v>
      </c>
      <c r="AU439" s="203" t="s">
        <v>84</v>
      </c>
      <c r="AY439" s="17" t="s">
        <v>184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82</v>
      </c>
      <c r="BK439" s="204">
        <f>ROUND(I439*H439,2)</f>
        <v>0</v>
      </c>
      <c r="BL439" s="17" t="s">
        <v>382</v>
      </c>
      <c r="BM439" s="203" t="s">
        <v>3762</v>
      </c>
    </row>
    <row r="440" spans="1:65" s="2" customFormat="1" ht="21.75" customHeight="1">
      <c r="A440" s="34"/>
      <c r="B440" s="35"/>
      <c r="C440" s="227" t="s">
        <v>1752</v>
      </c>
      <c r="D440" s="227" t="s">
        <v>592</v>
      </c>
      <c r="E440" s="228" t="s">
        <v>3763</v>
      </c>
      <c r="F440" s="229" t="s">
        <v>3764</v>
      </c>
      <c r="G440" s="230" t="s">
        <v>327</v>
      </c>
      <c r="H440" s="231">
        <v>189</v>
      </c>
      <c r="I440" s="232"/>
      <c r="J440" s="233">
        <f>ROUND(I440*H440,2)</f>
        <v>0</v>
      </c>
      <c r="K440" s="229" t="s">
        <v>649</v>
      </c>
      <c r="L440" s="234"/>
      <c r="M440" s="235" t="s">
        <v>1</v>
      </c>
      <c r="N440" s="236" t="s">
        <v>40</v>
      </c>
      <c r="O440" s="71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1392</v>
      </c>
      <c r="AT440" s="203" t="s">
        <v>592</v>
      </c>
      <c r="AU440" s="203" t="s">
        <v>84</v>
      </c>
      <c r="AY440" s="17" t="s">
        <v>184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82</v>
      </c>
      <c r="BK440" s="204">
        <f>ROUND(I440*H440,2)</f>
        <v>0</v>
      </c>
      <c r="BL440" s="17" t="s">
        <v>1392</v>
      </c>
      <c r="BM440" s="203" t="s">
        <v>3765</v>
      </c>
    </row>
    <row r="441" spans="1:65" s="14" customFormat="1" ht="11.25">
      <c r="B441" s="216"/>
      <c r="C441" s="217"/>
      <c r="D441" s="207" t="s">
        <v>193</v>
      </c>
      <c r="E441" s="218" t="s">
        <v>1</v>
      </c>
      <c r="F441" s="219" t="s">
        <v>3766</v>
      </c>
      <c r="G441" s="217"/>
      <c r="H441" s="220">
        <v>16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193</v>
      </c>
      <c r="AU441" s="226" t="s">
        <v>84</v>
      </c>
      <c r="AV441" s="14" t="s">
        <v>84</v>
      </c>
      <c r="AW441" s="14" t="s">
        <v>31</v>
      </c>
      <c r="AX441" s="14" t="s">
        <v>75</v>
      </c>
      <c r="AY441" s="226" t="s">
        <v>184</v>
      </c>
    </row>
    <row r="442" spans="1:65" s="14" customFormat="1" ht="11.25">
      <c r="B442" s="216"/>
      <c r="C442" s="217"/>
      <c r="D442" s="207" t="s">
        <v>193</v>
      </c>
      <c r="E442" s="218" t="s">
        <v>1</v>
      </c>
      <c r="F442" s="219" t="s">
        <v>3767</v>
      </c>
      <c r="G442" s="217"/>
      <c r="H442" s="220">
        <v>8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193</v>
      </c>
      <c r="AU442" s="226" t="s">
        <v>84</v>
      </c>
      <c r="AV442" s="14" t="s">
        <v>84</v>
      </c>
      <c r="AW442" s="14" t="s">
        <v>31</v>
      </c>
      <c r="AX442" s="14" t="s">
        <v>75</v>
      </c>
      <c r="AY442" s="226" t="s">
        <v>184</v>
      </c>
    </row>
    <row r="443" spans="1:65" s="14" customFormat="1" ht="11.25">
      <c r="B443" s="216"/>
      <c r="C443" s="217"/>
      <c r="D443" s="207" t="s">
        <v>193</v>
      </c>
      <c r="E443" s="218" t="s">
        <v>1</v>
      </c>
      <c r="F443" s="219" t="s">
        <v>3768</v>
      </c>
      <c r="G443" s="217"/>
      <c r="H443" s="220">
        <v>145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193</v>
      </c>
      <c r="AU443" s="226" t="s">
        <v>84</v>
      </c>
      <c r="AV443" s="14" t="s">
        <v>84</v>
      </c>
      <c r="AW443" s="14" t="s">
        <v>31</v>
      </c>
      <c r="AX443" s="14" t="s">
        <v>75</v>
      </c>
      <c r="AY443" s="226" t="s">
        <v>184</v>
      </c>
    </row>
    <row r="444" spans="1:65" s="14" customFormat="1" ht="11.25">
      <c r="B444" s="216"/>
      <c r="C444" s="217"/>
      <c r="D444" s="207" t="s">
        <v>193</v>
      </c>
      <c r="E444" s="218" t="s">
        <v>1</v>
      </c>
      <c r="F444" s="219" t="s">
        <v>3769</v>
      </c>
      <c r="G444" s="217"/>
      <c r="H444" s="220">
        <v>20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193</v>
      </c>
      <c r="AU444" s="226" t="s">
        <v>84</v>
      </c>
      <c r="AV444" s="14" t="s">
        <v>84</v>
      </c>
      <c r="AW444" s="14" t="s">
        <v>31</v>
      </c>
      <c r="AX444" s="14" t="s">
        <v>75</v>
      </c>
      <c r="AY444" s="226" t="s">
        <v>184</v>
      </c>
    </row>
    <row r="445" spans="1:65" s="2" customFormat="1" ht="24">
      <c r="A445" s="34"/>
      <c r="B445" s="35"/>
      <c r="C445" s="192" t="s">
        <v>1757</v>
      </c>
      <c r="D445" s="192" t="s">
        <v>187</v>
      </c>
      <c r="E445" s="193" t="s">
        <v>3770</v>
      </c>
      <c r="F445" s="194" t="s">
        <v>3771</v>
      </c>
      <c r="G445" s="195" t="s">
        <v>327</v>
      </c>
      <c r="H445" s="196">
        <v>189</v>
      </c>
      <c r="I445" s="197"/>
      <c r="J445" s="198">
        <f>ROUND(I445*H445,2)</f>
        <v>0</v>
      </c>
      <c r="K445" s="194" t="s">
        <v>190</v>
      </c>
      <c r="L445" s="39"/>
      <c r="M445" s="199" t="s">
        <v>1</v>
      </c>
      <c r="N445" s="200" t="s">
        <v>40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382</v>
      </c>
      <c r="AT445" s="203" t="s">
        <v>187</v>
      </c>
      <c r="AU445" s="203" t="s">
        <v>84</v>
      </c>
      <c r="AY445" s="17" t="s">
        <v>184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82</v>
      </c>
      <c r="BK445" s="204">
        <f>ROUND(I445*H445,2)</f>
        <v>0</v>
      </c>
      <c r="BL445" s="17" t="s">
        <v>382</v>
      </c>
      <c r="BM445" s="203" t="s">
        <v>3772</v>
      </c>
    </row>
    <row r="446" spans="1:65" s="2" customFormat="1" ht="21.75" customHeight="1">
      <c r="A446" s="34"/>
      <c r="B446" s="35"/>
      <c r="C446" s="227" t="s">
        <v>1761</v>
      </c>
      <c r="D446" s="227" t="s">
        <v>592</v>
      </c>
      <c r="E446" s="228" t="s">
        <v>3773</v>
      </c>
      <c r="F446" s="229" t="s">
        <v>3774</v>
      </c>
      <c r="G446" s="230" t="s">
        <v>327</v>
      </c>
      <c r="H446" s="231">
        <v>12</v>
      </c>
      <c r="I446" s="232"/>
      <c r="J446" s="233">
        <f>ROUND(I446*H446,2)</f>
        <v>0</v>
      </c>
      <c r="K446" s="229" t="s">
        <v>649</v>
      </c>
      <c r="L446" s="234"/>
      <c r="M446" s="235" t="s">
        <v>1</v>
      </c>
      <c r="N446" s="236" t="s">
        <v>40</v>
      </c>
      <c r="O446" s="71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1392</v>
      </c>
      <c r="AT446" s="203" t="s">
        <v>592</v>
      </c>
      <c r="AU446" s="203" t="s">
        <v>84</v>
      </c>
      <c r="AY446" s="17" t="s">
        <v>184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82</v>
      </c>
      <c r="BK446" s="204">
        <f>ROUND(I446*H446,2)</f>
        <v>0</v>
      </c>
      <c r="BL446" s="17" t="s">
        <v>1392</v>
      </c>
      <c r="BM446" s="203" t="s">
        <v>3775</v>
      </c>
    </row>
    <row r="447" spans="1:65" s="14" customFormat="1" ht="11.25">
      <c r="B447" s="216"/>
      <c r="C447" s="217"/>
      <c r="D447" s="207" t="s">
        <v>193</v>
      </c>
      <c r="E447" s="218" t="s">
        <v>1</v>
      </c>
      <c r="F447" s="219" t="s">
        <v>3776</v>
      </c>
      <c r="G447" s="217"/>
      <c r="H447" s="220">
        <v>12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193</v>
      </c>
      <c r="AU447" s="226" t="s">
        <v>84</v>
      </c>
      <c r="AV447" s="14" t="s">
        <v>84</v>
      </c>
      <c r="AW447" s="14" t="s">
        <v>31</v>
      </c>
      <c r="AX447" s="14" t="s">
        <v>75</v>
      </c>
      <c r="AY447" s="226" t="s">
        <v>184</v>
      </c>
    </row>
    <row r="448" spans="1:65" s="2" customFormat="1" ht="24">
      <c r="A448" s="34"/>
      <c r="B448" s="35"/>
      <c r="C448" s="192" t="s">
        <v>1765</v>
      </c>
      <c r="D448" s="192" t="s">
        <v>187</v>
      </c>
      <c r="E448" s="193" t="s">
        <v>3777</v>
      </c>
      <c r="F448" s="194" t="s">
        <v>3778</v>
      </c>
      <c r="G448" s="195" t="s">
        <v>327</v>
      </c>
      <c r="H448" s="196">
        <v>12</v>
      </c>
      <c r="I448" s="197"/>
      <c r="J448" s="198">
        <f>ROUND(I448*H448,2)</f>
        <v>0</v>
      </c>
      <c r="K448" s="194" t="s">
        <v>190</v>
      </c>
      <c r="L448" s="39"/>
      <c r="M448" s="199" t="s">
        <v>1</v>
      </c>
      <c r="N448" s="200" t="s">
        <v>40</v>
      </c>
      <c r="O448" s="71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382</v>
      </c>
      <c r="AT448" s="203" t="s">
        <v>187</v>
      </c>
      <c r="AU448" s="203" t="s">
        <v>84</v>
      </c>
      <c r="AY448" s="17" t="s">
        <v>184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17" t="s">
        <v>82</v>
      </c>
      <c r="BK448" s="204">
        <f>ROUND(I448*H448,2)</f>
        <v>0</v>
      </c>
      <c r="BL448" s="17" t="s">
        <v>382</v>
      </c>
      <c r="BM448" s="203" t="s">
        <v>3779</v>
      </c>
    </row>
    <row r="449" spans="1:65" s="2" customFormat="1" ht="33" customHeight="1">
      <c r="A449" s="34"/>
      <c r="B449" s="35"/>
      <c r="C449" s="227" t="s">
        <v>1769</v>
      </c>
      <c r="D449" s="227" t="s">
        <v>592</v>
      </c>
      <c r="E449" s="228" t="s">
        <v>3780</v>
      </c>
      <c r="F449" s="229" t="s">
        <v>3781</v>
      </c>
      <c r="G449" s="230" t="s">
        <v>327</v>
      </c>
      <c r="H449" s="231">
        <v>221</v>
      </c>
      <c r="I449" s="232"/>
      <c r="J449" s="233">
        <f>ROUND(I449*H449,2)</f>
        <v>0</v>
      </c>
      <c r="K449" s="229" t="s">
        <v>649</v>
      </c>
      <c r="L449" s="234"/>
      <c r="M449" s="235" t="s">
        <v>1</v>
      </c>
      <c r="N449" s="236" t="s">
        <v>40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1392</v>
      </c>
      <c r="AT449" s="203" t="s">
        <v>592</v>
      </c>
      <c r="AU449" s="203" t="s">
        <v>84</v>
      </c>
      <c r="AY449" s="17" t="s">
        <v>184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82</v>
      </c>
      <c r="BK449" s="204">
        <f>ROUND(I449*H449,2)</f>
        <v>0</v>
      </c>
      <c r="BL449" s="17" t="s">
        <v>1392</v>
      </c>
      <c r="BM449" s="203" t="s">
        <v>3782</v>
      </c>
    </row>
    <row r="450" spans="1:65" s="14" customFormat="1" ht="11.25">
      <c r="B450" s="216"/>
      <c r="C450" s="217"/>
      <c r="D450" s="207" t="s">
        <v>193</v>
      </c>
      <c r="E450" s="218" t="s">
        <v>1</v>
      </c>
      <c r="F450" s="219" t="s">
        <v>3783</v>
      </c>
      <c r="G450" s="217"/>
      <c r="H450" s="220">
        <v>60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193</v>
      </c>
      <c r="AU450" s="226" t="s">
        <v>84</v>
      </c>
      <c r="AV450" s="14" t="s">
        <v>84</v>
      </c>
      <c r="AW450" s="14" t="s">
        <v>31</v>
      </c>
      <c r="AX450" s="14" t="s">
        <v>75</v>
      </c>
      <c r="AY450" s="226" t="s">
        <v>184</v>
      </c>
    </row>
    <row r="451" spans="1:65" s="14" customFormat="1" ht="11.25">
      <c r="B451" s="216"/>
      <c r="C451" s="217"/>
      <c r="D451" s="207" t="s">
        <v>193</v>
      </c>
      <c r="E451" s="218" t="s">
        <v>1</v>
      </c>
      <c r="F451" s="219" t="s">
        <v>3784</v>
      </c>
      <c r="G451" s="217"/>
      <c r="H451" s="220">
        <v>141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193</v>
      </c>
      <c r="AU451" s="226" t="s">
        <v>84</v>
      </c>
      <c r="AV451" s="14" t="s">
        <v>84</v>
      </c>
      <c r="AW451" s="14" t="s">
        <v>31</v>
      </c>
      <c r="AX451" s="14" t="s">
        <v>75</v>
      </c>
      <c r="AY451" s="226" t="s">
        <v>184</v>
      </c>
    </row>
    <row r="452" spans="1:65" s="14" customFormat="1" ht="11.25">
      <c r="B452" s="216"/>
      <c r="C452" s="217"/>
      <c r="D452" s="207" t="s">
        <v>193</v>
      </c>
      <c r="E452" s="218" t="s">
        <v>1</v>
      </c>
      <c r="F452" s="219" t="s">
        <v>3785</v>
      </c>
      <c r="G452" s="217"/>
      <c r="H452" s="220">
        <v>20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193</v>
      </c>
      <c r="AU452" s="226" t="s">
        <v>84</v>
      </c>
      <c r="AV452" s="14" t="s">
        <v>84</v>
      </c>
      <c r="AW452" s="14" t="s">
        <v>31</v>
      </c>
      <c r="AX452" s="14" t="s">
        <v>75</v>
      </c>
      <c r="AY452" s="226" t="s">
        <v>184</v>
      </c>
    </row>
    <row r="453" spans="1:65" s="2" customFormat="1" ht="24">
      <c r="A453" s="34"/>
      <c r="B453" s="35"/>
      <c r="C453" s="192" t="s">
        <v>1773</v>
      </c>
      <c r="D453" s="192" t="s">
        <v>187</v>
      </c>
      <c r="E453" s="193" t="s">
        <v>3786</v>
      </c>
      <c r="F453" s="194" t="s">
        <v>3787</v>
      </c>
      <c r="G453" s="195" t="s">
        <v>327</v>
      </c>
      <c r="H453" s="196">
        <v>221</v>
      </c>
      <c r="I453" s="197"/>
      <c r="J453" s="198">
        <f>ROUND(I453*H453,2)</f>
        <v>0</v>
      </c>
      <c r="K453" s="194" t="s">
        <v>190</v>
      </c>
      <c r="L453" s="39"/>
      <c r="M453" s="199" t="s">
        <v>1</v>
      </c>
      <c r="N453" s="200" t="s">
        <v>40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382</v>
      </c>
      <c r="AT453" s="203" t="s">
        <v>187</v>
      </c>
      <c r="AU453" s="203" t="s">
        <v>84</v>
      </c>
      <c r="AY453" s="17" t="s">
        <v>184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82</v>
      </c>
      <c r="BK453" s="204">
        <f>ROUND(I453*H453,2)</f>
        <v>0</v>
      </c>
      <c r="BL453" s="17" t="s">
        <v>382</v>
      </c>
      <c r="BM453" s="203" t="s">
        <v>3788</v>
      </c>
    </row>
    <row r="454" spans="1:65" s="2" customFormat="1" ht="24">
      <c r="A454" s="34"/>
      <c r="B454" s="35"/>
      <c r="C454" s="227" t="s">
        <v>1777</v>
      </c>
      <c r="D454" s="227" t="s">
        <v>592</v>
      </c>
      <c r="E454" s="228" t="s">
        <v>3789</v>
      </c>
      <c r="F454" s="229" t="s">
        <v>3790</v>
      </c>
      <c r="G454" s="230" t="s">
        <v>2126</v>
      </c>
      <c r="H454" s="231">
        <v>1</v>
      </c>
      <c r="I454" s="232"/>
      <c r="J454" s="233">
        <f>ROUND(I454*H454,2)</f>
        <v>0</v>
      </c>
      <c r="K454" s="229" t="s">
        <v>649</v>
      </c>
      <c r="L454" s="234"/>
      <c r="M454" s="235" t="s">
        <v>1</v>
      </c>
      <c r="N454" s="236" t="s">
        <v>40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1392</v>
      </c>
      <c r="AT454" s="203" t="s">
        <v>592</v>
      </c>
      <c r="AU454" s="203" t="s">
        <v>84</v>
      </c>
      <c r="AY454" s="17" t="s">
        <v>184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82</v>
      </c>
      <c r="BK454" s="204">
        <f>ROUND(I454*H454,2)</f>
        <v>0</v>
      </c>
      <c r="BL454" s="17" t="s">
        <v>1392</v>
      </c>
      <c r="BM454" s="203" t="s">
        <v>3791</v>
      </c>
    </row>
    <row r="455" spans="1:65" s="2" customFormat="1" ht="16.5" customHeight="1">
      <c r="A455" s="34"/>
      <c r="B455" s="35"/>
      <c r="C455" s="192" t="s">
        <v>1783</v>
      </c>
      <c r="D455" s="192" t="s">
        <v>187</v>
      </c>
      <c r="E455" s="193" t="s">
        <v>3792</v>
      </c>
      <c r="F455" s="194" t="s">
        <v>3793</v>
      </c>
      <c r="G455" s="195" t="s">
        <v>239</v>
      </c>
      <c r="H455" s="196">
        <v>1</v>
      </c>
      <c r="I455" s="197"/>
      <c r="J455" s="198">
        <f>ROUND(I455*H455,2)</f>
        <v>0</v>
      </c>
      <c r="K455" s="194" t="s">
        <v>190</v>
      </c>
      <c r="L455" s="39"/>
      <c r="M455" s="199" t="s">
        <v>1</v>
      </c>
      <c r="N455" s="200" t="s">
        <v>40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382</v>
      </c>
      <c r="AT455" s="203" t="s">
        <v>187</v>
      </c>
      <c r="AU455" s="203" t="s">
        <v>84</v>
      </c>
      <c r="AY455" s="17" t="s">
        <v>184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82</v>
      </c>
      <c r="BK455" s="204">
        <f>ROUND(I455*H455,2)</f>
        <v>0</v>
      </c>
      <c r="BL455" s="17" t="s">
        <v>382</v>
      </c>
      <c r="BM455" s="203" t="s">
        <v>3794</v>
      </c>
    </row>
    <row r="456" spans="1:65" s="12" customFormat="1" ht="22.9" customHeight="1">
      <c r="B456" s="176"/>
      <c r="C456" s="177"/>
      <c r="D456" s="178" t="s">
        <v>74</v>
      </c>
      <c r="E456" s="190" t="s">
        <v>3795</v>
      </c>
      <c r="F456" s="190" t="s">
        <v>3796</v>
      </c>
      <c r="G456" s="177"/>
      <c r="H456" s="177"/>
      <c r="I456" s="180"/>
      <c r="J456" s="191">
        <f>BK456</f>
        <v>0</v>
      </c>
      <c r="K456" s="177"/>
      <c r="L456" s="182"/>
      <c r="M456" s="183"/>
      <c r="N456" s="184"/>
      <c r="O456" s="184"/>
      <c r="P456" s="185">
        <f>SUM(P457:P489)</f>
        <v>0</v>
      </c>
      <c r="Q456" s="184"/>
      <c r="R456" s="185">
        <f>SUM(R457:R489)</f>
        <v>0</v>
      </c>
      <c r="S456" s="184"/>
      <c r="T456" s="186">
        <f>SUM(T457:T489)</f>
        <v>0</v>
      </c>
      <c r="AR456" s="187" t="s">
        <v>82</v>
      </c>
      <c r="AT456" s="188" t="s">
        <v>74</v>
      </c>
      <c r="AU456" s="188" t="s">
        <v>82</v>
      </c>
      <c r="AY456" s="187" t="s">
        <v>184</v>
      </c>
      <c r="BK456" s="189">
        <f>SUM(BK457:BK489)</f>
        <v>0</v>
      </c>
    </row>
    <row r="457" spans="1:65" s="2" customFormat="1" ht="16.5" customHeight="1">
      <c r="A457" s="34"/>
      <c r="B457" s="35"/>
      <c r="C457" s="227" t="s">
        <v>859</v>
      </c>
      <c r="D457" s="227" t="s">
        <v>592</v>
      </c>
      <c r="E457" s="228" t="s">
        <v>3797</v>
      </c>
      <c r="F457" s="229" t="s">
        <v>3798</v>
      </c>
      <c r="G457" s="230" t="s">
        <v>2126</v>
      </c>
      <c r="H457" s="231">
        <v>23</v>
      </c>
      <c r="I457" s="232"/>
      <c r="J457" s="233">
        <f t="shared" ref="J457:J489" si="50">ROUND(I457*H457,2)</f>
        <v>0</v>
      </c>
      <c r="K457" s="229" t="s">
        <v>649</v>
      </c>
      <c r="L457" s="234"/>
      <c r="M457" s="235" t="s">
        <v>1</v>
      </c>
      <c r="N457" s="236" t="s">
        <v>40</v>
      </c>
      <c r="O457" s="71"/>
      <c r="P457" s="201">
        <f t="shared" ref="P457:P489" si="51">O457*H457</f>
        <v>0</v>
      </c>
      <c r="Q457" s="201">
        <v>0</v>
      </c>
      <c r="R457" s="201">
        <f t="shared" ref="R457:R489" si="52">Q457*H457</f>
        <v>0</v>
      </c>
      <c r="S457" s="201">
        <v>0</v>
      </c>
      <c r="T457" s="202">
        <f t="shared" ref="T457:T489" si="53"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1392</v>
      </c>
      <c r="AT457" s="203" t="s">
        <v>592</v>
      </c>
      <c r="AU457" s="203" t="s">
        <v>84</v>
      </c>
      <c r="AY457" s="17" t="s">
        <v>184</v>
      </c>
      <c r="BE457" s="204">
        <f t="shared" ref="BE457:BE489" si="54">IF(N457="základní",J457,0)</f>
        <v>0</v>
      </c>
      <c r="BF457" s="204">
        <f t="shared" ref="BF457:BF489" si="55">IF(N457="snížená",J457,0)</f>
        <v>0</v>
      </c>
      <c r="BG457" s="204">
        <f t="shared" ref="BG457:BG489" si="56">IF(N457="zákl. přenesená",J457,0)</f>
        <v>0</v>
      </c>
      <c r="BH457" s="204">
        <f t="shared" ref="BH457:BH489" si="57">IF(N457="sníž. přenesená",J457,0)</f>
        <v>0</v>
      </c>
      <c r="BI457" s="204">
        <f t="shared" ref="BI457:BI489" si="58">IF(N457="nulová",J457,0)</f>
        <v>0</v>
      </c>
      <c r="BJ457" s="17" t="s">
        <v>82</v>
      </c>
      <c r="BK457" s="204">
        <f t="shared" ref="BK457:BK489" si="59">ROUND(I457*H457,2)</f>
        <v>0</v>
      </c>
      <c r="BL457" s="17" t="s">
        <v>1392</v>
      </c>
      <c r="BM457" s="203" t="s">
        <v>3799</v>
      </c>
    </row>
    <row r="458" spans="1:65" s="2" customFormat="1" ht="24">
      <c r="A458" s="34"/>
      <c r="B458" s="35"/>
      <c r="C458" s="192" t="s">
        <v>1807</v>
      </c>
      <c r="D458" s="192" t="s">
        <v>187</v>
      </c>
      <c r="E458" s="193" t="s">
        <v>3800</v>
      </c>
      <c r="F458" s="194" t="s">
        <v>3801</v>
      </c>
      <c r="G458" s="195" t="s">
        <v>239</v>
      </c>
      <c r="H458" s="196">
        <v>23</v>
      </c>
      <c r="I458" s="197"/>
      <c r="J458" s="198">
        <f t="shared" si="50"/>
        <v>0</v>
      </c>
      <c r="K458" s="194" t="s">
        <v>190</v>
      </c>
      <c r="L458" s="39"/>
      <c r="M458" s="199" t="s">
        <v>1</v>
      </c>
      <c r="N458" s="200" t="s">
        <v>40</v>
      </c>
      <c r="O458" s="71"/>
      <c r="P458" s="201">
        <f t="shared" si="51"/>
        <v>0</v>
      </c>
      <c r="Q458" s="201">
        <v>0</v>
      </c>
      <c r="R458" s="201">
        <f t="shared" si="52"/>
        <v>0</v>
      </c>
      <c r="S458" s="201">
        <v>0</v>
      </c>
      <c r="T458" s="202">
        <f t="shared" si="5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382</v>
      </c>
      <c r="AT458" s="203" t="s">
        <v>187</v>
      </c>
      <c r="AU458" s="203" t="s">
        <v>84</v>
      </c>
      <c r="AY458" s="17" t="s">
        <v>184</v>
      </c>
      <c r="BE458" s="204">
        <f t="shared" si="54"/>
        <v>0</v>
      </c>
      <c r="BF458" s="204">
        <f t="shared" si="55"/>
        <v>0</v>
      </c>
      <c r="BG458" s="204">
        <f t="shared" si="56"/>
        <v>0</v>
      </c>
      <c r="BH458" s="204">
        <f t="shared" si="57"/>
        <v>0</v>
      </c>
      <c r="BI458" s="204">
        <f t="shared" si="58"/>
        <v>0</v>
      </c>
      <c r="BJ458" s="17" t="s">
        <v>82</v>
      </c>
      <c r="BK458" s="204">
        <f t="shared" si="59"/>
        <v>0</v>
      </c>
      <c r="BL458" s="17" t="s">
        <v>382</v>
      </c>
      <c r="BM458" s="203" t="s">
        <v>3802</v>
      </c>
    </row>
    <row r="459" spans="1:65" s="2" customFormat="1" ht="16.5" customHeight="1">
      <c r="A459" s="34"/>
      <c r="B459" s="35"/>
      <c r="C459" s="227" t="s">
        <v>1835</v>
      </c>
      <c r="D459" s="227" t="s">
        <v>592</v>
      </c>
      <c r="E459" s="228" t="s">
        <v>3803</v>
      </c>
      <c r="F459" s="229" t="s">
        <v>3804</v>
      </c>
      <c r="G459" s="230" t="s">
        <v>2126</v>
      </c>
      <c r="H459" s="231">
        <v>12</v>
      </c>
      <c r="I459" s="232"/>
      <c r="J459" s="233">
        <f t="shared" si="50"/>
        <v>0</v>
      </c>
      <c r="K459" s="229" t="s">
        <v>649</v>
      </c>
      <c r="L459" s="234"/>
      <c r="M459" s="235" t="s">
        <v>1</v>
      </c>
      <c r="N459" s="236" t="s">
        <v>40</v>
      </c>
      <c r="O459" s="71"/>
      <c r="P459" s="201">
        <f t="shared" si="51"/>
        <v>0</v>
      </c>
      <c r="Q459" s="201">
        <v>0</v>
      </c>
      <c r="R459" s="201">
        <f t="shared" si="52"/>
        <v>0</v>
      </c>
      <c r="S459" s="201">
        <v>0</v>
      </c>
      <c r="T459" s="202">
        <f t="shared" si="5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1392</v>
      </c>
      <c r="AT459" s="203" t="s">
        <v>592</v>
      </c>
      <c r="AU459" s="203" t="s">
        <v>84</v>
      </c>
      <c r="AY459" s="17" t="s">
        <v>184</v>
      </c>
      <c r="BE459" s="204">
        <f t="shared" si="54"/>
        <v>0</v>
      </c>
      <c r="BF459" s="204">
        <f t="shared" si="55"/>
        <v>0</v>
      </c>
      <c r="BG459" s="204">
        <f t="shared" si="56"/>
        <v>0</v>
      </c>
      <c r="BH459" s="204">
        <f t="shared" si="57"/>
        <v>0</v>
      </c>
      <c r="BI459" s="204">
        <f t="shared" si="58"/>
        <v>0</v>
      </c>
      <c r="BJ459" s="17" t="s">
        <v>82</v>
      </c>
      <c r="BK459" s="204">
        <f t="shared" si="59"/>
        <v>0</v>
      </c>
      <c r="BL459" s="17" t="s">
        <v>1392</v>
      </c>
      <c r="BM459" s="203" t="s">
        <v>3805</v>
      </c>
    </row>
    <row r="460" spans="1:65" s="2" customFormat="1" ht="24">
      <c r="A460" s="34"/>
      <c r="B460" s="35"/>
      <c r="C460" s="192" t="s">
        <v>1840</v>
      </c>
      <c r="D460" s="192" t="s">
        <v>187</v>
      </c>
      <c r="E460" s="193" t="s">
        <v>3800</v>
      </c>
      <c r="F460" s="194" t="s">
        <v>3801</v>
      </c>
      <c r="G460" s="195" t="s">
        <v>239</v>
      </c>
      <c r="H460" s="196">
        <v>12</v>
      </c>
      <c r="I460" s="197"/>
      <c r="J460" s="198">
        <f t="shared" si="50"/>
        <v>0</v>
      </c>
      <c r="K460" s="194" t="s">
        <v>190</v>
      </c>
      <c r="L460" s="39"/>
      <c r="M460" s="199" t="s">
        <v>1</v>
      </c>
      <c r="N460" s="200" t="s">
        <v>40</v>
      </c>
      <c r="O460" s="71"/>
      <c r="P460" s="201">
        <f t="shared" si="51"/>
        <v>0</v>
      </c>
      <c r="Q460" s="201">
        <v>0</v>
      </c>
      <c r="R460" s="201">
        <f t="shared" si="52"/>
        <v>0</v>
      </c>
      <c r="S460" s="201">
        <v>0</v>
      </c>
      <c r="T460" s="202">
        <f t="shared" si="53"/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382</v>
      </c>
      <c r="AT460" s="203" t="s">
        <v>187</v>
      </c>
      <c r="AU460" s="203" t="s">
        <v>84</v>
      </c>
      <c r="AY460" s="17" t="s">
        <v>184</v>
      </c>
      <c r="BE460" s="204">
        <f t="shared" si="54"/>
        <v>0</v>
      </c>
      <c r="BF460" s="204">
        <f t="shared" si="55"/>
        <v>0</v>
      </c>
      <c r="BG460" s="204">
        <f t="shared" si="56"/>
        <v>0</v>
      </c>
      <c r="BH460" s="204">
        <f t="shared" si="57"/>
        <v>0</v>
      </c>
      <c r="BI460" s="204">
        <f t="shared" si="58"/>
        <v>0</v>
      </c>
      <c r="BJ460" s="17" t="s">
        <v>82</v>
      </c>
      <c r="BK460" s="204">
        <f t="shared" si="59"/>
        <v>0</v>
      </c>
      <c r="BL460" s="17" t="s">
        <v>382</v>
      </c>
      <c r="BM460" s="203" t="s">
        <v>3806</v>
      </c>
    </row>
    <row r="461" spans="1:65" s="2" customFormat="1" ht="16.5" customHeight="1">
      <c r="A461" s="34"/>
      <c r="B461" s="35"/>
      <c r="C461" s="227" t="s">
        <v>1848</v>
      </c>
      <c r="D461" s="227" t="s">
        <v>592</v>
      </c>
      <c r="E461" s="228" t="s">
        <v>3807</v>
      </c>
      <c r="F461" s="229" t="s">
        <v>3808</v>
      </c>
      <c r="G461" s="230" t="s">
        <v>2126</v>
      </c>
      <c r="H461" s="231">
        <v>59</v>
      </c>
      <c r="I461" s="232"/>
      <c r="J461" s="233">
        <f t="shared" si="50"/>
        <v>0</v>
      </c>
      <c r="K461" s="229" t="s">
        <v>649</v>
      </c>
      <c r="L461" s="234"/>
      <c r="M461" s="235" t="s">
        <v>1</v>
      </c>
      <c r="N461" s="236" t="s">
        <v>40</v>
      </c>
      <c r="O461" s="71"/>
      <c r="P461" s="201">
        <f t="shared" si="51"/>
        <v>0</v>
      </c>
      <c r="Q461" s="201">
        <v>0</v>
      </c>
      <c r="R461" s="201">
        <f t="shared" si="52"/>
        <v>0</v>
      </c>
      <c r="S461" s="201">
        <v>0</v>
      </c>
      <c r="T461" s="202">
        <f t="shared" si="53"/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1392</v>
      </c>
      <c r="AT461" s="203" t="s">
        <v>592</v>
      </c>
      <c r="AU461" s="203" t="s">
        <v>84</v>
      </c>
      <c r="AY461" s="17" t="s">
        <v>184</v>
      </c>
      <c r="BE461" s="204">
        <f t="shared" si="54"/>
        <v>0</v>
      </c>
      <c r="BF461" s="204">
        <f t="shared" si="55"/>
        <v>0</v>
      </c>
      <c r="BG461" s="204">
        <f t="shared" si="56"/>
        <v>0</v>
      </c>
      <c r="BH461" s="204">
        <f t="shared" si="57"/>
        <v>0</v>
      </c>
      <c r="BI461" s="204">
        <f t="shared" si="58"/>
        <v>0</v>
      </c>
      <c r="BJ461" s="17" t="s">
        <v>82</v>
      </c>
      <c r="BK461" s="204">
        <f t="shared" si="59"/>
        <v>0</v>
      </c>
      <c r="BL461" s="17" t="s">
        <v>1392</v>
      </c>
      <c r="BM461" s="203" t="s">
        <v>3809</v>
      </c>
    </row>
    <row r="462" spans="1:65" s="2" customFormat="1" ht="24">
      <c r="A462" s="34"/>
      <c r="B462" s="35"/>
      <c r="C462" s="192" t="s">
        <v>1862</v>
      </c>
      <c r="D462" s="192" t="s">
        <v>187</v>
      </c>
      <c r="E462" s="193" t="s">
        <v>3800</v>
      </c>
      <c r="F462" s="194" t="s">
        <v>3801</v>
      </c>
      <c r="G462" s="195" t="s">
        <v>239</v>
      </c>
      <c r="H462" s="196">
        <v>59</v>
      </c>
      <c r="I462" s="197"/>
      <c r="J462" s="198">
        <f t="shared" si="50"/>
        <v>0</v>
      </c>
      <c r="K462" s="194" t="s">
        <v>190</v>
      </c>
      <c r="L462" s="39"/>
      <c r="M462" s="199" t="s">
        <v>1</v>
      </c>
      <c r="N462" s="200" t="s">
        <v>40</v>
      </c>
      <c r="O462" s="71"/>
      <c r="P462" s="201">
        <f t="shared" si="51"/>
        <v>0</v>
      </c>
      <c r="Q462" s="201">
        <v>0</v>
      </c>
      <c r="R462" s="201">
        <f t="shared" si="52"/>
        <v>0</v>
      </c>
      <c r="S462" s="201">
        <v>0</v>
      </c>
      <c r="T462" s="202">
        <f t="shared" si="5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382</v>
      </c>
      <c r="AT462" s="203" t="s">
        <v>187</v>
      </c>
      <c r="AU462" s="203" t="s">
        <v>84</v>
      </c>
      <c r="AY462" s="17" t="s">
        <v>184</v>
      </c>
      <c r="BE462" s="204">
        <f t="shared" si="54"/>
        <v>0</v>
      </c>
      <c r="BF462" s="204">
        <f t="shared" si="55"/>
        <v>0</v>
      </c>
      <c r="BG462" s="204">
        <f t="shared" si="56"/>
        <v>0</v>
      </c>
      <c r="BH462" s="204">
        <f t="shared" si="57"/>
        <v>0</v>
      </c>
      <c r="BI462" s="204">
        <f t="shared" si="58"/>
        <v>0</v>
      </c>
      <c r="BJ462" s="17" t="s">
        <v>82</v>
      </c>
      <c r="BK462" s="204">
        <f t="shared" si="59"/>
        <v>0</v>
      </c>
      <c r="BL462" s="17" t="s">
        <v>382</v>
      </c>
      <c r="BM462" s="203" t="s">
        <v>3810</v>
      </c>
    </row>
    <row r="463" spans="1:65" s="2" customFormat="1" ht="16.5" customHeight="1">
      <c r="A463" s="34"/>
      <c r="B463" s="35"/>
      <c r="C463" s="227" t="s">
        <v>1882</v>
      </c>
      <c r="D463" s="227" t="s">
        <v>592</v>
      </c>
      <c r="E463" s="228" t="s">
        <v>3811</v>
      </c>
      <c r="F463" s="229" t="s">
        <v>3812</v>
      </c>
      <c r="G463" s="230" t="s">
        <v>2126</v>
      </c>
      <c r="H463" s="231">
        <v>22</v>
      </c>
      <c r="I463" s="232"/>
      <c r="J463" s="233">
        <f t="shared" si="50"/>
        <v>0</v>
      </c>
      <c r="K463" s="229" t="s">
        <v>649</v>
      </c>
      <c r="L463" s="234"/>
      <c r="M463" s="235" t="s">
        <v>1</v>
      </c>
      <c r="N463" s="236" t="s">
        <v>40</v>
      </c>
      <c r="O463" s="71"/>
      <c r="P463" s="201">
        <f t="shared" si="51"/>
        <v>0</v>
      </c>
      <c r="Q463" s="201">
        <v>0</v>
      </c>
      <c r="R463" s="201">
        <f t="shared" si="52"/>
        <v>0</v>
      </c>
      <c r="S463" s="201">
        <v>0</v>
      </c>
      <c r="T463" s="202">
        <f t="shared" si="5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1392</v>
      </c>
      <c r="AT463" s="203" t="s">
        <v>592</v>
      </c>
      <c r="AU463" s="203" t="s">
        <v>84</v>
      </c>
      <c r="AY463" s="17" t="s">
        <v>184</v>
      </c>
      <c r="BE463" s="204">
        <f t="shared" si="54"/>
        <v>0</v>
      </c>
      <c r="BF463" s="204">
        <f t="shared" si="55"/>
        <v>0</v>
      </c>
      <c r="BG463" s="204">
        <f t="shared" si="56"/>
        <v>0</v>
      </c>
      <c r="BH463" s="204">
        <f t="shared" si="57"/>
        <v>0</v>
      </c>
      <c r="BI463" s="204">
        <f t="shared" si="58"/>
        <v>0</v>
      </c>
      <c r="BJ463" s="17" t="s">
        <v>82</v>
      </c>
      <c r="BK463" s="204">
        <f t="shared" si="59"/>
        <v>0</v>
      </c>
      <c r="BL463" s="17" t="s">
        <v>1392</v>
      </c>
      <c r="BM463" s="203" t="s">
        <v>3813</v>
      </c>
    </row>
    <row r="464" spans="1:65" s="2" customFormat="1" ht="24">
      <c r="A464" s="34"/>
      <c r="B464" s="35"/>
      <c r="C464" s="192" t="s">
        <v>1889</v>
      </c>
      <c r="D464" s="192" t="s">
        <v>187</v>
      </c>
      <c r="E464" s="193" t="s">
        <v>3800</v>
      </c>
      <c r="F464" s="194" t="s">
        <v>3801</v>
      </c>
      <c r="G464" s="195" t="s">
        <v>239</v>
      </c>
      <c r="H464" s="196">
        <v>22</v>
      </c>
      <c r="I464" s="197"/>
      <c r="J464" s="198">
        <f t="shared" si="50"/>
        <v>0</v>
      </c>
      <c r="K464" s="194" t="s">
        <v>190</v>
      </c>
      <c r="L464" s="39"/>
      <c r="M464" s="199" t="s">
        <v>1</v>
      </c>
      <c r="N464" s="200" t="s">
        <v>40</v>
      </c>
      <c r="O464" s="71"/>
      <c r="P464" s="201">
        <f t="shared" si="51"/>
        <v>0</v>
      </c>
      <c r="Q464" s="201">
        <v>0</v>
      </c>
      <c r="R464" s="201">
        <f t="shared" si="52"/>
        <v>0</v>
      </c>
      <c r="S464" s="201">
        <v>0</v>
      </c>
      <c r="T464" s="202">
        <f t="shared" si="5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382</v>
      </c>
      <c r="AT464" s="203" t="s">
        <v>187</v>
      </c>
      <c r="AU464" s="203" t="s">
        <v>84</v>
      </c>
      <c r="AY464" s="17" t="s">
        <v>184</v>
      </c>
      <c r="BE464" s="204">
        <f t="shared" si="54"/>
        <v>0</v>
      </c>
      <c r="BF464" s="204">
        <f t="shared" si="55"/>
        <v>0</v>
      </c>
      <c r="BG464" s="204">
        <f t="shared" si="56"/>
        <v>0</v>
      </c>
      <c r="BH464" s="204">
        <f t="shared" si="57"/>
        <v>0</v>
      </c>
      <c r="BI464" s="204">
        <f t="shared" si="58"/>
        <v>0</v>
      </c>
      <c r="BJ464" s="17" t="s">
        <v>82</v>
      </c>
      <c r="BK464" s="204">
        <f t="shared" si="59"/>
        <v>0</v>
      </c>
      <c r="BL464" s="17" t="s">
        <v>382</v>
      </c>
      <c r="BM464" s="203" t="s">
        <v>3814</v>
      </c>
    </row>
    <row r="465" spans="1:65" s="2" customFormat="1" ht="33" customHeight="1">
      <c r="A465" s="34"/>
      <c r="B465" s="35"/>
      <c r="C465" s="227" t="s">
        <v>1909</v>
      </c>
      <c r="D465" s="227" t="s">
        <v>592</v>
      </c>
      <c r="E465" s="228" t="s">
        <v>3815</v>
      </c>
      <c r="F465" s="229" t="s">
        <v>3816</v>
      </c>
      <c r="G465" s="230" t="s">
        <v>2126</v>
      </c>
      <c r="H465" s="231">
        <v>16</v>
      </c>
      <c r="I465" s="232"/>
      <c r="J465" s="233">
        <f t="shared" si="50"/>
        <v>0</v>
      </c>
      <c r="K465" s="229" t="s">
        <v>649</v>
      </c>
      <c r="L465" s="234"/>
      <c r="M465" s="235" t="s">
        <v>1</v>
      </c>
      <c r="N465" s="236" t="s">
        <v>40</v>
      </c>
      <c r="O465" s="71"/>
      <c r="P465" s="201">
        <f t="shared" si="51"/>
        <v>0</v>
      </c>
      <c r="Q465" s="201">
        <v>0</v>
      </c>
      <c r="R465" s="201">
        <f t="shared" si="52"/>
        <v>0</v>
      </c>
      <c r="S465" s="201">
        <v>0</v>
      </c>
      <c r="T465" s="202">
        <f t="shared" si="5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1392</v>
      </c>
      <c r="AT465" s="203" t="s">
        <v>592</v>
      </c>
      <c r="AU465" s="203" t="s">
        <v>84</v>
      </c>
      <c r="AY465" s="17" t="s">
        <v>184</v>
      </c>
      <c r="BE465" s="204">
        <f t="shared" si="54"/>
        <v>0</v>
      </c>
      <c r="BF465" s="204">
        <f t="shared" si="55"/>
        <v>0</v>
      </c>
      <c r="BG465" s="204">
        <f t="shared" si="56"/>
        <v>0</v>
      </c>
      <c r="BH465" s="204">
        <f t="shared" si="57"/>
        <v>0</v>
      </c>
      <c r="BI465" s="204">
        <f t="shared" si="58"/>
        <v>0</v>
      </c>
      <c r="BJ465" s="17" t="s">
        <v>82</v>
      </c>
      <c r="BK465" s="204">
        <f t="shared" si="59"/>
        <v>0</v>
      </c>
      <c r="BL465" s="17" t="s">
        <v>1392</v>
      </c>
      <c r="BM465" s="203" t="s">
        <v>3817</v>
      </c>
    </row>
    <row r="466" spans="1:65" s="2" customFormat="1" ht="16.5" customHeight="1">
      <c r="A466" s="34"/>
      <c r="B466" s="35"/>
      <c r="C466" s="192" t="s">
        <v>1946</v>
      </c>
      <c r="D466" s="192" t="s">
        <v>187</v>
      </c>
      <c r="E466" s="193" t="s">
        <v>3818</v>
      </c>
      <c r="F466" s="194" t="s">
        <v>3819</v>
      </c>
      <c r="G466" s="195" t="s">
        <v>239</v>
      </c>
      <c r="H466" s="196">
        <v>16</v>
      </c>
      <c r="I466" s="197"/>
      <c r="J466" s="198">
        <f t="shared" si="50"/>
        <v>0</v>
      </c>
      <c r="K466" s="194" t="s">
        <v>190</v>
      </c>
      <c r="L466" s="39"/>
      <c r="M466" s="199" t="s">
        <v>1</v>
      </c>
      <c r="N466" s="200" t="s">
        <v>40</v>
      </c>
      <c r="O466" s="71"/>
      <c r="P466" s="201">
        <f t="shared" si="51"/>
        <v>0</v>
      </c>
      <c r="Q466" s="201">
        <v>0</v>
      </c>
      <c r="R466" s="201">
        <f t="shared" si="52"/>
        <v>0</v>
      </c>
      <c r="S466" s="201">
        <v>0</v>
      </c>
      <c r="T466" s="202">
        <f t="shared" si="5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382</v>
      </c>
      <c r="AT466" s="203" t="s">
        <v>187</v>
      </c>
      <c r="AU466" s="203" t="s">
        <v>84</v>
      </c>
      <c r="AY466" s="17" t="s">
        <v>184</v>
      </c>
      <c r="BE466" s="204">
        <f t="shared" si="54"/>
        <v>0</v>
      </c>
      <c r="BF466" s="204">
        <f t="shared" si="55"/>
        <v>0</v>
      </c>
      <c r="BG466" s="204">
        <f t="shared" si="56"/>
        <v>0</v>
      </c>
      <c r="BH466" s="204">
        <f t="shared" si="57"/>
        <v>0</v>
      </c>
      <c r="BI466" s="204">
        <f t="shared" si="58"/>
        <v>0</v>
      </c>
      <c r="BJ466" s="17" t="s">
        <v>82</v>
      </c>
      <c r="BK466" s="204">
        <f t="shared" si="59"/>
        <v>0</v>
      </c>
      <c r="BL466" s="17" t="s">
        <v>382</v>
      </c>
      <c r="BM466" s="203" t="s">
        <v>3820</v>
      </c>
    </row>
    <row r="467" spans="1:65" s="2" customFormat="1" ht="16.5" customHeight="1">
      <c r="A467" s="34"/>
      <c r="B467" s="35"/>
      <c r="C467" s="227" t="s">
        <v>1952</v>
      </c>
      <c r="D467" s="227" t="s">
        <v>592</v>
      </c>
      <c r="E467" s="228" t="s">
        <v>3821</v>
      </c>
      <c r="F467" s="229" t="s">
        <v>3822</v>
      </c>
      <c r="G467" s="230" t="s">
        <v>2126</v>
      </c>
      <c r="H467" s="231">
        <v>2</v>
      </c>
      <c r="I467" s="232"/>
      <c r="J467" s="233">
        <f t="shared" si="50"/>
        <v>0</v>
      </c>
      <c r="K467" s="229" t="s">
        <v>649</v>
      </c>
      <c r="L467" s="234"/>
      <c r="M467" s="235" t="s">
        <v>1</v>
      </c>
      <c r="N467" s="236" t="s">
        <v>40</v>
      </c>
      <c r="O467" s="71"/>
      <c r="P467" s="201">
        <f t="shared" si="51"/>
        <v>0</v>
      </c>
      <c r="Q467" s="201">
        <v>0</v>
      </c>
      <c r="R467" s="201">
        <f t="shared" si="52"/>
        <v>0</v>
      </c>
      <c r="S467" s="201">
        <v>0</v>
      </c>
      <c r="T467" s="202">
        <f t="shared" si="5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1392</v>
      </c>
      <c r="AT467" s="203" t="s">
        <v>592</v>
      </c>
      <c r="AU467" s="203" t="s">
        <v>84</v>
      </c>
      <c r="AY467" s="17" t="s">
        <v>184</v>
      </c>
      <c r="BE467" s="204">
        <f t="shared" si="54"/>
        <v>0</v>
      </c>
      <c r="BF467" s="204">
        <f t="shared" si="55"/>
        <v>0</v>
      </c>
      <c r="BG467" s="204">
        <f t="shared" si="56"/>
        <v>0</v>
      </c>
      <c r="BH467" s="204">
        <f t="shared" si="57"/>
        <v>0</v>
      </c>
      <c r="BI467" s="204">
        <f t="shared" si="58"/>
        <v>0</v>
      </c>
      <c r="BJ467" s="17" t="s">
        <v>82</v>
      </c>
      <c r="BK467" s="204">
        <f t="shared" si="59"/>
        <v>0</v>
      </c>
      <c r="BL467" s="17" t="s">
        <v>1392</v>
      </c>
      <c r="BM467" s="203" t="s">
        <v>3823</v>
      </c>
    </row>
    <row r="468" spans="1:65" s="2" customFormat="1" ht="24">
      <c r="A468" s="34"/>
      <c r="B468" s="35"/>
      <c r="C468" s="192" t="s">
        <v>1961</v>
      </c>
      <c r="D468" s="192" t="s">
        <v>187</v>
      </c>
      <c r="E468" s="193" t="s">
        <v>3800</v>
      </c>
      <c r="F468" s="194" t="s">
        <v>3801</v>
      </c>
      <c r="G468" s="195" t="s">
        <v>239</v>
      </c>
      <c r="H468" s="196">
        <v>2</v>
      </c>
      <c r="I468" s="197"/>
      <c r="J468" s="198">
        <f t="shared" si="50"/>
        <v>0</v>
      </c>
      <c r="K468" s="194" t="s">
        <v>190</v>
      </c>
      <c r="L468" s="39"/>
      <c r="M468" s="199" t="s">
        <v>1</v>
      </c>
      <c r="N468" s="200" t="s">
        <v>40</v>
      </c>
      <c r="O468" s="71"/>
      <c r="P468" s="201">
        <f t="shared" si="51"/>
        <v>0</v>
      </c>
      <c r="Q468" s="201">
        <v>0</v>
      </c>
      <c r="R468" s="201">
        <f t="shared" si="52"/>
        <v>0</v>
      </c>
      <c r="S468" s="201">
        <v>0</v>
      </c>
      <c r="T468" s="202">
        <f t="shared" si="5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382</v>
      </c>
      <c r="AT468" s="203" t="s">
        <v>187</v>
      </c>
      <c r="AU468" s="203" t="s">
        <v>84</v>
      </c>
      <c r="AY468" s="17" t="s">
        <v>184</v>
      </c>
      <c r="BE468" s="204">
        <f t="shared" si="54"/>
        <v>0</v>
      </c>
      <c r="BF468" s="204">
        <f t="shared" si="55"/>
        <v>0</v>
      </c>
      <c r="BG468" s="204">
        <f t="shared" si="56"/>
        <v>0</v>
      </c>
      <c r="BH468" s="204">
        <f t="shared" si="57"/>
        <v>0</v>
      </c>
      <c r="BI468" s="204">
        <f t="shared" si="58"/>
        <v>0</v>
      </c>
      <c r="BJ468" s="17" t="s">
        <v>82</v>
      </c>
      <c r="BK468" s="204">
        <f t="shared" si="59"/>
        <v>0</v>
      </c>
      <c r="BL468" s="17" t="s">
        <v>382</v>
      </c>
      <c r="BM468" s="203" t="s">
        <v>3824</v>
      </c>
    </row>
    <row r="469" spans="1:65" s="2" customFormat="1" ht="16.5" customHeight="1">
      <c r="A469" s="34"/>
      <c r="B469" s="35"/>
      <c r="C469" s="227" t="s">
        <v>1987</v>
      </c>
      <c r="D469" s="227" t="s">
        <v>592</v>
      </c>
      <c r="E469" s="228" t="s">
        <v>3825</v>
      </c>
      <c r="F469" s="229" t="s">
        <v>3826</v>
      </c>
      <c r="G469" s="230" t="s">
        <v>2126</v>
      </c>
      <c r="H469" s="231">
        <v>1</v>
      </c>
      <c r="I469" s="232"/>
      <c r="J469" s="233">
        <f t="shared" si="50"/>
        <v>0</v>
      </c>
      <c r="K469" s="229" t="s">
        <v>649</v>
      </c>
      <c r="L469" s="234"/>
      <c r="M469" s="235" t="s">
        <v>1</v>
      </c>
      <c r="N469" s="236" t="s">
        <v>40</v>
      </c>
      <c r="O469" s="71"/>
      <c r="P469" s="201">
        <f t="shared" si="51"/>
        <v>0</v>
      </c>
      <c r="Q469" s="201">
        <v>0</v>
      </c>
      <c r="R469" s="201">
        <f t="shared" si="52"/>
        <v>0</v>
      </c>
      <c r="S469" s="201">
        <v>0</v>
      </c>
      <c r="T469" s="202">
        <f t="shared" si="5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1392</v>
      </c>
      <c r="AT469" s="203" t="s">
        <v>592</v>
      </c>
      <c r="AU469" s="203" t="s">
        <v>84</v>
      </c>
      <c r="AY469" s="17" t="s">
        <v>184</v>
      </c>
      <c r="BE469" s="204">
        <f t="shared" si="54"/>
        <v>0</v>
      </c>
      <c r="BF469" s="204">
        <f t="shared" si="55"/>
        <v>0</v>
      </c>
      <c r="BG469" s="204">
        <f t="shared" si="56"/>
        <v>0</v>
      </c>
      <c r="BH469" s="204">
        <f t="shared" si="57"/>
        <v>0</v>
      </c>
      <c r="BI469" s="204">
        <f t="shared" si="58"/>
        <v>0</v>
      </c>
      <c r="BJ469" s="17" t="s">
        <v>82</v>
      </c>
      <c r="BK469" s="204">
        <f t="shared" si="59"/>
        <v>0</v>
      </c>
      <c r="BL469" s="17" t="s">
        <v>1392</v>
      </c>
      <c r="BM469" s="203" t="s">
        <v>3827</v>
      </c>
    </row>
    <row r="470" spans="1:65" s="2" customFormat="1" ht="24">
      <c r="A470" s="34"/>
      <c r="B470" s="35"/>
      <c r="C470" s="192" t="s">
        <v>1992</v>
      </c>
      <c r="D470" s="192" t="s">
        <v>187</v>
      </c>
      <c r="E470" s="193" t="s">
        <v>3800</v>
      </c>
      <c r="F470" s="194" t="s">
        <v>3801</v>
      </c>
      <c r="G470" s="195" t="s">
        <v>239</v>
      </c>
      <c r="H470" s="196">
        <v>1</v>
      </c>
      <c r="I470" s="197"/>
      <c r="J470" s="198">
        <f t="shared" si="50"/>
        <v>0</v>
      </c>
      <c r="K470" s="194" t="s">
        <v>190</v>
      </c>
      <c r="L470" s="39"/>
      <c r="M470" s="199" t="s">
        <v>1</v>
      </c>
      <c r="N470" s="200" t="s">
        <v>40</v>
      </c>
      <c r="O470" s="71"/>
      <c r="P470" s="201">
        <f t="shared" si="51"/>
        <v>0</v>
      </c>
      <c r="Q470" s="201">
        <v>0</v>
      </c>
      <c r="R470" s="201">
        <f t="shared" si="52"/>
        <v>0</v>
      </c>
      <c r="S470" s="201">
        <v>0</v>
      </c>
      <c r="T470" s="202">
        <f t="shared" si="5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382</v>
      </c>
      <c r="AT470" s="203" t="s">
        <v>187</v>
      </c>
      <c r="AU470" s="203" t="s">
        <v>84</v>
      </c>
      <c r="AY470" s="17" t="s">
        <v>184</v>
      </c>
      <c r="BE470" s="204">
        <f t="shared" si="54"/>
        <v>0</v>
      </c>
      <c r="BF470" s="204">
        <f t="shared" si="55"/>
        <v>0</v>
      </c>
      <c r="BG470" s="204">
        <f t="shared" si="56"/>
        <v>0</v>
      </c>
      <c r="BH470" s="204">
        <f t="shared" si="57"/>
        <v>0</v>
      </c>
      <c r="BI470" s="204">
        <f t="shared" si="58"/>
        <v>0</v>
      </c>
      <c r="BJ470" s="17" t="s">
        <v>82</v>
      </c>
      <c r="BK470" s="204">
        <f t="shared" si="59"/>
        <v>0</v>
      </c>
      <c r="BL470" s="17" t="s">
        <v>382</v>
      </c>
      <c r="BM470" s="203" t="s">
        <v>3828</v>
      </c>
    </row>
    <row r="471" spans="1:65" s="2" customFormat="1" ht="16.5" customHeight="1">
      <c r="A471" s="34"/>
      <c r="B471" s="35"/>
      <c r="C471" s="227" t="s">
        <v>1996</v>
      </c>
      <c r="D471" s="227" t="s">
        <v>592</v>
      </c>
      <c r="E471" s="228" t="s">
        <v>3829</v>
      </c>
      <c r="F471" s="229" t="s">
        <v>3830</v>
      </c>
      <c r="G471" s="230" t="s">
        <v>2126</v>
      </c>
      <c r="H471" s="231">
        <v>20</v>
      </c>
      <c r="I471" s="232"/>
      <c r="J471" s="233">
        <f t="shared" si="50"/>
        <v>0</v>
      </c>
      <c r="K471" s="229" t="s">
        <v>649</v>
      </c>
      <c r="L471" s="234"/>
      <c r="M471" s="235" t="s">
        <v>1</v>
      </c>
      <c r="N471" s="236" t="s">
        <v>40</v>
      </c>
      <c r="O471" s="71"/>
      <c r="P471" s="201">
        <f t="shared" si="51"/>
        <v>0</v>
      </c>
      <c r="Q471" s="201">
        <v>0</v>
      </c>
      <c r="R471" s="201">
        <f t="shared" si="52"/>
        <v>0</v>
      </c>
      <c r="S471" s="201">
        <v>0</v>
      </c>
      <c r="T471" s="202">
        <f t="shared" si="5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1392</v>
      </c>
      <c r="AT471" s="203" t="s">
        <v>592</v>
      </c>
      <c r="AU471" s="203" t="s">
        <v>84</v>
      </c>
      <c r="AY471" s="17" t="s">
        <v>184</v>
      </c>
      <c r="BE471" s="204">
        <f t="shared" si="54"/>
        <v>0</v>
      </c>
      <c r="BF471" s="204">
        <f t="shared" si="55"/>
        <v>0</v>
      </c>
      <c r="BG471" s="204">
        <f t="shared" si="56"/>
        <v>0</v>
      </c>
      <c r="BH471" s="204">
        <f t="shared" si="57"/>
        <v>0</v>
      </c>
      <c r="BI471" s="204">
        <f t="shared" si="58"/>
        <v>0</v>
      </c>
      <c r="BJ471" s="17" t="s">
        <v>82</v>
      </c>
      <c r="BK471" s="204">
        <f t="shared" si="59"/>
        <v>0</v>
      </c>
      <c r="BL471" s="17" t="s">
        <v>1392</v>
      </c>
      <c r="BM471" s="203" t="s">
        <v>3831</v>
      </c>
    </row>
    <row r="472" spans="1:65" s="2" customFormat="1" ht="24">
      <c r="A472" s="34"/>
      <c r="B472" s="35"/>
      <c r="C472" s="192" t="s">
        <v>2000</v>
      </c>
      <c r="D472" s="192" t="s">
        <v>187</v>
      </c>
      <c r="E472" s="193" t="s">
        <v>3832</v>
      </c>
      <c r="F472" s="194" t="s">
        <v>3833</v>
      </c>
      <c r="G472" s="195" t="s">
        <v>239</v>
      </c>
      <c r="H472" s="196">
        <v>20</v>
      </c>
      <c r="I472" s="197"/>
      <c r="J472" s="198">
        <f t="shared" si="50"/>
        <v>0</v>
      </c>
      <c r="K472" s="194" t="s">
        <v>190</v>
      </c>
      <c r="L472" s="39"/>
      <c r="M472" s="199" t="s">
        <v>1</v>
      </c>
      <c r="N472" s="200" t="s">
        <v>40</v>
      </c>
      <c r="O472" s="71"/>
      <c r="P472" s="201">
        <f t="shared" si="51"/>
        <v>0</v>
      </c>
      <c r="Q472" s="201">
        <v>0</v>
      </c>
      <c r="R472" s="201">
        <f t="shared" si="52"/>
        <v>0</v>
      </c>
      <c r="S472" s="201">
        <v>0</v>
      </c>
      <c r="T472" s="202">
        <f t="shared" si="5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382</v>
      </c>
      <c r="AT472" s="203" t="s">
        <v>187</v>
      </c>
      <c r="AU472" s="203" t="s">
        <v>84</v>
      </c>
      <c r="AY472" s="17" t="s">
        <v>184</v>
      </c>
      <c r="BE472" s="204">
        <f t="shared" si="54"/>
        <v>0</v>
      </c>
      <c r="BF472" s="204">
        <f t="shared" si="55"/>
        <v>0</v>
      </c>
      <c r="BG472" s="204">
        <f t="shared" si="56"/>
        <v>0</v>
      </c>
      <c r="BH472" s="204">
        <f t="shared" si="57"/>
        <v>0</v>
      </c>
      <c r="BI472" s="204">
        <f t="shared" si="58"/>
        <v>0</v>
      </c>
      <c r="BJ472" s="17" t="s">
        <v>82</v>
      </c>
      <c r="BK472" s="204">
        <f t="shared" si="59"/>
        <v>0</v>
      </c>
      <c r="BL472" s="17" t="s">
        <v>382</v>
      </c>
      <c r="BM472" s="203" t="s">
        <v>3834</v>
      </c>
    </row>
    <row r="473" spans="1:65" s="2" customFormat="1" ht="16.5" customHeight="1">
      <c r="A473" s="34"/>
      <c r="B473" s="35"/>
      <c r="C473" s="227" t="s">
        <v>2005</v>
      </c>
      <c r="D473" s="227" t="s">
        <v>592</v>
      </c>
      <c r="E473" s="228" t="s">
        <v>3835</v>
      </c>
      <c r="F473" s="229" t="s">
        <v>3836</v>
      </c>
      <c r="G473" s="230" t="s">
        <v>2126</v>
      </c>
      <c r="H473" s="231">
        <v>12</v>
      </c>
      <c r="I473" s="232"/>
      <c r="J473" s="233">
        <f t="shared" si="50"/>
        <v>0</v>
      </c>
      <c r="K473" s="229" t="s">
        <v>649</v>
      </c>
      <c r="L473" s="234"/>
      <c r="M473" s="235" t="s">
        <v>1</v>
      </c>
      <c r="N473" s="236" t="s">
        <v>40</v>
      </c>
      <c r="O473" s="71"/>
      <c r="P473" s="201">
        <f t="shared" si="51"/>
        <v>0</v>
      </c>
      <c r="Q473" s="201">
        <v>0</v>
      </c>
      <c r="R473" s="201">
        <f t="shared" si="52"/>
        <v>0</v>
      </c>
      <c r="S473" s="201">
        <v>0</v>
      </c>
      <c r="T473" s="202">
        <f t="shared" si="5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1392</v>
      </c>
      <c r="AT473" s="203" t="s">
        <v>592</v>
      </c>
      <c r="AU473" s="203" t="s">
        <v>84</v>
      </c>
      <c r="AY473" s="17" t="s">
        <v>184</v>
      </c>
      <c r="BE473" s="204">
        <f t="shared" si="54"/>
        <v>0</v>
      </c>
      <c r="BF473" s="204">
        <f t="shared" si="55"/>
        <v>0</v>
      </c>
      <c r="BG473" s="204">
        <f t="shared" si="56"/>
        <v>0</v>
      </c>
      <c r="BH473" s="204">
        <f t="shared" si="57"/>
        <v>0</v>
      </c>
      <c r="BI473" s="204">
        <f t="shared" si="58"/>
        <v>0</v>
      </c>
      <c r="BJ473" s="17" t="s">
        <v>82</v>
      </c>
      <c r="BK473" s="204">
        <f t="shared" si="59"/>
        <v>0</v>
      </c>
      <c r="BL473" s="17" t="s">
        <v>1392</v>
      </c>
      <c r="BM473" s="203" t="s">
        <v>3837</v>
      </c>
    </row>
    <row r="474" spans="1:65" s="2" customFormat="1" ht="24">
      <c r="A474" s="34"/>
      <c r="B474" s="35"/>
      <c r="C474" s="192" t="s">
        <v>2036</v>
      </c>
      <c r="D474" s="192" t="s">
        <v>187</v>
      </c>
      <c r="E474" s="193" t="s">
        <v>3832</v>
      </c>
      <c r="F474" s="194" t="s">
        <v>3833</v>
      </c>
      <c r="G474" s="195" t="s">
        <v>239</v>
      </c>
      <c r="H474" s="196">
        <v>12</v>
      </c>
      <c r="I474" s="197"/>
      <c r="J474" s="198">
        <f t="shared" si="50"/>
        <v>0</v>
      </c>
      <c r="K474" s="194" t="s">
        <v>190</v>
      </c>
      <c r="L474" s="39"/>
      <c r="M474" s="199" t="s">
        <v>1</v>
      </c>
      <c r="N474" s="200" t="s">
        <v>40</v>
      </c>
      <c r="O474" s="71"/>
      <c r="P474" s="201">
        <f t="shared" si="51"/>
        <v>0</v>
      </c>
      <c r="Q474" s="201">
        <v>0</v>
      </c>
      <c r="R474" s="201">
        <f t="shared" si="52"/>
        <v>0</v>
      </c>
      <c r="S474" s="201">
        <v>0</v>
      </c>
      <c r="T474" s="202">
        <f t="shared" si="5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382</v>
      </c>
      <c r="AT474" s="203" t="s">
        <v>187</v>
      </c>
      <c r="AU474" s="203" t="s">
        <v>84</v>
      </c>
      <c r="AY474" s="17" t="s">
        <v>184</v>
      </c>
      <c r="BE474" s="204">
        <f t="shared" si="54"/>
        <v>0</v>
      </c>
      <c r="BF474" s="204">
        <f t="shared" si="55"/>
        <v>0</v>
      </c>
      <c r="BG474" s="204">
        <f t="shared" si="56"/>
        <v>0</v>
      </c>
      <c r="BH474" s="204">
        <f t="shared" si="57"/>
        <v>0</v>
      </c>
      <c r="BI474" s="204">
        <f t="shared" si="58"/>
        <v>0</v>
      </c>
      <c r="BJ474" s="17" t="s">
        <v>82</v>
      </c>
      <c r="BK474" s="204">
        <f t="shared" si="59"/>
        <v>0</v>
      </c>
      <c r="BL474" s="17" t="s">
        <v>382</v>
      </c>
      <c r="BM474" s="203" t="s">
        <v>3838</v>
      </c>
    </row>
    <row r="475" spans="1:65" s="2" customFormat="1" ht="16.5" customHeight="1">
      <c r="A475" s="34"/>
      <c r="B475" s="35"/>
      <c r="C475" s="227" t="s">
        <v>2044</v>
      </c>
      <c r="D475" s="227" t="s">
        <v>592</v>
      </c>
      <c r="E475" s="228" t="s">
        <v>3839</v>
      </c>
      <c r="F475" s="229" t="s">
        <v>3840</v>
      </c>
      <c r="G475" s="230" t="s">
        <v>2126</v>
      </c>
      <c r="H475" s="231">
        <v>16</v>
      </c>
      <c r="I475" s="232"/>
      <c r="J475" s="233">
        <f t="shared" si="50"/>
        <v>0</v>
      </c>
      <c r="K475" s="229" t="s">
        <v>649</v>
      </c>
      <c r="L475" s="234"/>
      <c r="M475" s="235" t="s">
        <v>1</v>
      </c>
      <c r="N475" s="236" t="s">
        <v>40</v>
      </c>
      <c r="O475" s="71"/>
      <c r="P475" s="201">
        <f t="shared" si="51"/>
        <v>0</v>
      </c>
      <c r="Q475" s="201">
        <v>0</v>
      </c>
      <c r="R475" s="201">
        <f t="shared" si="52"/>
        <v>0</v>
      </c>
      <c r="S475" s="201">
        <v>0</v>
      </c>
      <c r="T475" s="202">
        <f t="shared" si="5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1392</v>
      </c>
      <c r="AT475" s="203" t="s">
        <v>592</v>
      </c>
      <c r="AU475" s="203" t="s">
        <v>84</v>
      </c>
      <c r="AY475" s="17" t="s">
        <v>184</v>
      </c>
      <c r="BE475" s="204">
        <f t="shared" si="54"/>
        <v>0</v>
      </c>
      <c r="BF475" s="204">
        <f t="shared" si="55"/>
        <v>0</v>
      </c>
      <c r="BG475" s="204">
        <f t="shared" si="56"/>
        <v>0</v>
      </c>
      <c r="BH475" s="204">
        <f t="shared" si="57"/>
        <v>0</v>
      </c>
      <c r="BI475" s="204">
        <f t="shared" si="58"/>
        <v>0</v>
      </c>
      <c r="BJ475" s="17" t="s">
        <v>82</v>
      </c>
      <c r="BK475" s="204">
        <f t="shared" si="59"/>
        <v>0</v>
      </c>
      <c r="BL475" s="17" t="s">
        <v>1392</v>
      </c>
      <c r="BM475" s="203" t="s">
        <v>3841</v>
      </c>
    </row>
    <row r="476" spans="1:65" s="2" customFormat="1" ht="24">
      <c r="A476" s="34"/>
      <c r="B476" s="35"/>
      <c r="C476" s="192" t="s">
        <v>2050</v>
      </c>
      <c r="D476" s="192" t="s">
        <v>187</v>
      </c>
      <c r="E476" s="193" t="s">
        <v>3832</v>
      </c>
      <c r="F476" s="194" t="s">
        <v>3833</v>
      </c>
      <c r="G476" s="195" t="s">
        <v>239</v>
      </c>
      <c r="H476" s="196">
        <v>16</v>
      </c>
      <c r="I476" s="197"/>
      <c r="J476" s="198">
        <f t="shared" si="50"/>
        <v>0</v>
      </c>
      <c r="K476" s="194" t="s">
        <v>190</v>
      </c>
      <c r="L476" s="39"/>
      <c r="M476" s="199" t="s">
        <v>1</v>
      </c>
      <c r="N476" s="200" t="s">
        <v>40</v>
      </c>
      <c r="O476" s="71"/>
      <c r="P476" s="201">
        <f t="shared" si="51"/>
        <v>0</v>
      </c>
      <c r="Q476" s="201">
        <v>0</v>
      </c>
      <c r="R476" s="201">
        <f t="shared" si="52"/>
        <v>0</v>
      </c>
      <c r="S476" s="201">
        <v>0</v>
      </c>
      <c r="T476" s="202">
        <f t="shared" si="5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382</v>
      </c>
      <c r="AT476" s="203" t="s">
        <v>187</v>
      </c>
      <c r="AU476" s="203" t="s">
        <v>84</v>
      </c>
      <c r="AY476" s="17" t="s">
        <v>184</v>
      </c>
      <c r="BE476" s="204">
        <f t="shared" si="54"/>
        <v>0</v>
      </c>
      <c r="BF476" s="204">
        <f t="shared" si="55"/>
        <v>0</v>
      </c>
      <c r="BG476" s="204">
        <f t="shared" si="56"/>
        <v>0</v>
      </c>
      <c r="BH476" s="204">
        <f t="shared" si="57"/>
        <v>0</v>
      </c>
      <c r="BI476" s="204">
        <f t="shared" si="58"/>
        <v>0</v>
      </c>
      <c r="BJ476" s="17" t="s">
        <v>82</v>
      </c>
      <c r="BK476" s="204">
        <f t="shared" si="59"/>
        <v>0</v>
      </c>
      <c r="BL476" s="17" t="s">
        <v>382</v>
      </c>
      <c r="BM476" s="203" t="s">
        <v>3842</v>
      </c>
    </row>
    <row r="477" spans="1:65" s="2" customFormat="1" ht="16.5" customHeight="1">
      <c r="A477" s="34"/>
      <c r="B477" s="35"/>
      <c r="C477" s="227" t="s">
        <v>2058</v>
      </c>
      <c r="D477" s="227" t="s">
        <v>592</v>
      </c>
      <c r="E477" s="228" t="s">
        <v>3843</v>
      </c>
      <c r="F477" s="229" t="s">
        <v>3844</v>
      </c>
      <c r="G477" s="230" t="s">
        <v>2126</v>
      </c>
      <c r="H477" s="231">
        <v>11</v>
      </c>
      <c r="I477" s="232"/>
      <c r="J477" s="233">
        <f t="shared" si="50"/>
        <v>0</v>
      </c>
      <c r="K477" s="229" t="s">
        <v>649</v>
      </c>
      <c r="L477" s="234"/>
      <c r="M477" s="235" t="s">
        <v>1</v>
      </c>
      <c r="N477" s="236" t="s">
        <v>40</v>
      </c>
      <c r="O477" s="71"/>
      <c r="P477" s="201">
        <f t="shared" si="51"/>
        <v>0</v>
      </c>
      <c r="Q477" s="201">
        <v>0</v>
      </c>
      <c r="R477" s="201">
        <f t="shared" si="52"/>
        <v>0</v>
      </c>
      <c r="S477" s="201">
        <v>0</v>
      </c>
      <c r="T477" s="202">
        <f t="shared" si="5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1392</v>
      </c>
      <c r="AT477" s="203" t="s">
        <v>592</v>
      </c>
      <c r="AU477" s="203" t="s">
        <v>84</v>
      </c>
      <c r="AY477" s="17" t="s">
        <v>184</v>
      </c>
      <c r="BE477" s="204">
        <f t="shared" si="54"/>
        <v>0</v>
      </c>
      <c r="BF477" s="204">
        <f t="shared" si="55"/>
        <v>0</v>
      </c>
      <c r="BG477" s="204">
        <f t="shared" si="56"/>
        <v>0</v>
      </c>
      <c r="BH477" s="204">
        <f t="shared" si="57"/>
        <v>0</v>
      </c>
      <c r="BI477" s="204">
        <f t="shared" si="58"/>
        <v>0</v>
      </c>
      <c r="BJ477" s="17" t="s">
        <v>82</v>
      </c>
      <c r="BK477" s="204">
        <f t="shared" si="59"/>
        <v>0</v>
      </c>
      <c r="BL477" s="17" t="s">
        <v>1392</v>
      </c>
      <c r="BM477" s="203" t="s">
        <v>3845</v>
      </c>
    </row>
    <row r="478" spans="1:65" s="2" customFormat="1" ht="24">
      <c r="A478" s="34"/>
      <c r="B478" s="35"/>
      <c r="C478" s="192" t="s">
        <v>2062</v>
      </c>
      <c r="D478" s="192" t="s">
        <v>187</v>
      </c>
      <c r="E478" s="193" t="s">
        <v>3846</v>
      </c>
      <c r="F478" s="194" t="s">
        <v>3847</v>
      </c>
      <c r="G478" s="195" t="s">
        <v>239</v>
      </c>
      <c r="H478" s="196">
        <v>11</v>
      </c>
      <c r="I478" s="197"/>
      <c r="J478" s="198">
        <f t="shared" si="50"/>
        <v>0</v>
      </c>
      <c r="K478" s="194" t="s">
        <v>190</v>
      </c>
      <c r="L478" s="39"/>
      <c r="M478" s="199" t="s">
        <v>1</v>
      </c>
      <c r="N478" s="200" t="s">
        <v>40</v>
      </c>
      <c r="O478" s="71"/>
      <c r="P478" s="201">
        <f t="shared" si="51"/>
        <v>0</v>
      </c>
      <c r="Q478" s="201">
        <v>0</v>
      </c>
      <c r="R478" s="201">
        <f t="shared" si="52"/>
        <v>0</v>
      </c>
      <c r="S478" s="201">
        <v>0</v>
      </c>
      <c r="T478" s="202">
        <f t="shared" si="5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382</v>
      </c>
      <c r="AT478" s="203" t="s">
        <v>187</v>
      </c>
      <c r="AU478" s="203" t="s">
        <v>84</v>
      </c>
      <c r="AY478" s="17" t="s">
        <v>184</v>
      </c>
      <c r="BE478" s="204">
        <f t="shared" si="54"/>
        <v>0</v>
      </c>
      <c r="BF478" s="204">
        <f t="shared" si="55"/>
        <v>0</v>
      </c>
      <c r="BG478" s="204">
        <f t="shared" si="56"/>
        <v>0</v>
      </c>
      <c r="BH478" s="204">
        <f t="shared" si="57"/>
        <v>0</v>
      </c>
      <c r="BI478" s="204">
        <f t="shared" si="58"/>
        <v>0</v>
      </c>
      <c r="BJ478" s="17" t="s">
        <v>82</v>
      </c>
      <c r="BK478" s="204">
        <f t="shared" si="59"/>
        <v>0</v>
      </c>
      <c r="BL478" s="17" t="s">
        <v>382</v>
      </c>
      <c r="BM478" s="203" t="s">
        <v>3848</v>
      </c>
    </row>
    <row r="479" spans="1:65" s="2" customFormat="1" ht="16.5" customHeight="1">
      <c r="A479" s="34"/>
      <c r="B479" s="35"/>
      <c r="C479" s="227" t="s">
        <v>1443</v>
      </c>
      <c r="D479" s="227" t="s">
        <v>592</v>
      </c>
      <c r="E479" s="228" t="s">
        <v>3849</v>
      </c>
      <c r="F479" s="229" t="s">
        <v>3850</v>
      </c>
      <c r="G479" s="230" t="s">
        <v>2126</v>
      </c>
      <c r="H479" s="231">
        <v>8</v>
      </c>
      <c r="I479" s="232"/>
      <c r="J479" s="233">
        <f t="shared" si="50"/>
        <v>0</v>
      </c>
      <c r="K479" s="229" t="s">
        <v>649</v>
      </c>
      <c r="L479" s="234"/>
      <c r="M479" s="235" t="s">
        <v>1</v>
      </c>
      <c r="N479" s="236" t="s">
        <v>40</v>
      </c>
      <c r="O479" s="71"/>
      <c r="P479" s="201">
        <f t="shared" si="51"/>
        <v>0</v>
      </c>
      <c r="Q479" s="201">
        <v>0</v>
      </c>
      <c r="R479" s="201">
        <f t="shared" si="52"/>
        <v>0</v>
      </c>
      <c r="S479" s="201">
        <v>0</v>
      </c>
      <c r="T479" s="202">
        <f t="shared" si="5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1392</v>
      </c>
      <c r="AT479" s="203" t="s">
        <v>592</v>
      </c>
      <c r="AU479" s="203" t="s">
        <v>84</v>
      </c>
      <c r="AY479" s="17" t="s">
        <v>184</v>
      </c>
      <c r="BE479" s="204">
        <f t="shared" si="54"/>
        <v>0</v>
      </c>
      <c r="BF479" s="204">
        <f t="shared" si="55"/>
        <v>0</v>
      </c>
      <c r="BG479" s="204">
        <f t="shared" si="56"/>
        <v>0</v>
      </c>
      <c r="BH479" s="204">
        <f t="shared" si="57"/>
        <v>0</v>
      </c>
      <c r="BI479" s="204">
        <f t="shared" si="58"/>
        <v>0</v>
      </c>
      <c r="BJ479" s="17" t="s">
        <v>82</v>
      </c>
      <c r="BK479" s="204">
        <f t="shared" si="59"/>
        <v>0</v>
      </c>
      <c r="BL479" s="17" t="s">
        <v>1392</v>
      </c>
      <c r="BM479" s="203" t="s">
        <v>3851</v>
      </c>
    </row>
    <row r="480" spans="1:65" s="2" customFormat="1" ht="24">
      <c r="A480" s="34"/>
      <c r="B480" s="35"/>
      <c r="C480" s="192" t="s">
        <v>3852</v>
      </c>
      <c r="D480" s="192" t="s">
        <v>187</v>
      </c>
      <c r="E480" s="193" t="s">
        <v>3832</v>
      </c>
      <c r="F480" s="194" t="s">
        <v>3833</v>
      </c>
      <c r="G480" s="195" t="s">
        <v>239</v>
      </c>
      <c r="H480" s="196">
        <v>8</v>
      </c>
      <c r="I480" s="197"/>
      <c r="J480" s="198">
        <f t="shared" si="50"/>
        <v>0</v>
      </c>
      <c r="K480" s="194" t="s">
        <v>190</v>
      </c>
      <c r="L480" s="39"/>
      <c r="M480" s="199" t="s">
        <v>1</v>
      </c>
      <c r="N480" s="200" t="s">
        <v>40</v>
      </c>
      <c r="O480" s="71"/>
      <c r="P480" s="201">
        <f t="shared" si="51"/>
        <v>0</v>
      </c>
      <c r="Q480" s="201">
        <v>0</v>
      </c>
      <c r="R480" s="201">
        <f t="shared" si="52"/>
        <v>0</v>
      </c>
      <c r="S480" s="201">
        <v>0</v>
      </c>
      <c r="T480" s="202">
        <f t="shared" si="5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382</v>
      </c>
      <c r="AT480" s="203" t="s">
        <v>187</v>
      </c>
      <c r="AU480" s="203" t="s">
        <v>84</v>
      </c>
      <c r="AY480" s="17" t="s">
        <v>184</v>
      </c>
      <c r="BE480" s="204">
        <f t="shared" si="54"/>
        <v>0</v>
      </c>
      <c r="BF480" s="204">
        <f t="shared" si="55"/>
        <v>0</v>
      </c>
      <c r="BG480" s="204">
        <f t="shared" si="56"/>
        <v>0</v>
      </c>
      <c r="BH480" s="204">
        <f t="shared" si="57"/>
        <v>0</v>
      </c>
      <c r="BI480" s="204">
        <f t="shared" si="58"/>
        <v>0</v>
      </c>
      <c r="BJ480" s="17" t="s">
        <v>82</v>
      </c>
      <c r="BK480" s="204">
        <f t="shared" si="59"/>
        <v>0</v>
      </c>
      <c r="BL480" s="17" t="s">
        <v>382</v>
      </c>
      <c r="BM480" s="203" t="s">
        <v>3853</v>
      </c>
    </row>
    <row r="481" spans="1:65" s="2" customFormat="1" ht="16.5" customHeight="1">
      <c r="A481" s="34"/>
      <c r="B481" s="35"/>
      <c r="C481" s="227" t="s">
        <v>3854</v>
      </c>
      <c r="D481" s="227" t="s">
        <v>592</v>
      </c>
      <c r="E481" s="228" t="s">
        <v>3855</v>
      </c>
      <c r="F481" s="229" t="s">
        <v>3856</v>
      </c>
      <c r="G481" s="230" t="s">
        <v>2126</v>
      </c>
      <c r="H481" s="231">
        <v>11</v>
      </c>
      <c r="I481" s="232"/>
      <c r="J481" s="233">
        <f t="shared" si="50"/>
        <v>0</v>
      </c>
      <c r="K481" s="229" t="s">
        <v>649</v>
      </c>
      <c r="L481" s="234"/>
      <c r="M481" s="235" t="s">
        <v>1</v>
      </c>
      <c r="N481" s="236" t="s">
        <v>40</v>
      </c>
      <c r="O481" s="71"/>
      <c r="P481" s="201">
        <f t="shared" si="51"/>
        <v>0</v>
      </c>
      <c r="Q481" s="201">
        <v>0</v>
      </c>
      <c r="R481" s="201">
        <f t="shared" si="52"/>
        <v>0</v>
      </c>
      <c r="S481" s="201">
        <v>0</v>
      </c>
      <c r="T481" s="202">
        <f t="shared" si="5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1392</v>
      </c>
      <c r="AT481" s="203" t="s">
        <v>592</v>
      </c>
      <c r="AU481" s="203" t="s">
        <v>84</v>
      </c>
      <c r="AY481" s="17" t="s">
        <v>184</v>
      </c>
      <c r="BE481" s="204">
        <f t="shared" si="54"/>
        <v>0</v>
      </c>
      <c r="BF481" s="204">
        <f t="shared" si="55"/>
        <v>0</v>
      </c>
      <c r="BG481" s="204">
        <f t="shared" si="56"/>
        <v>0</v>
      </c>
      <c r="BH481" s="204">
        <f t="shared" si="57"/>
        <v>0</v>
      </c>
      <c r="BI481" s="204">
        <f t="shared" si="58"/>
        <v>0</v>
      </c>
      <c r="BJ481" s="17" t="s">
        <v>82</v>
      </c>
      <c r="BK481" s="204">
        <f t="shared" si="59"/>
        <v>0</v>
      </c>
      <c r="BL481" s="17" t="s">
        <v>1392</v>
      </c>
      <c r="BM481" s="203" t="s">
        <v>3857</v>
      </c>
    </row>
    <row r="482" spans="1:65" s="2" customFormat="1" ht="24">
      <c r="A482" s="34"/>
      <c r="B482" s="35"/>
      <c r="C482" s="192" t="s">
        <v>3858</v>
      </c>
      <c r="D482" s="192" t="s">
        <v>187</v>
      </c>
      <c r="E482" s="193" t="s">
        <v>3832</v>
      </c>
      <c r="F482" s="194" t="s">
        <v>3833</v>
      </c>
      <c r="G482" s="195" t="s">
        <v>239</v>
      </c>
      <c r="H482" s="196">
        <v>11</v>
      </c>
      <c r="I482" s="197"/>
      <c r="J482" s="198">
        <f t="shared" si="50"/>
        <v>0</v>
      </c>
      <c r="K482" s="194" t="s">
        <v>190</v>
      </c>
      <c r="L482" s="39"/>
      <c r="M482" s="199" t="s">
        <v>1</v>
      </c>
      <c r="N482" s="200" t="s">
        <v>40</v>
      </c>
      <c r="O482" s="71"/>
      <c r="P482" s="201">
        <f t="shared" si="51"/>
        <v>0</v>
      </c>
      <c r="Q482" s="201">
        <v>0</v>
      </c>
      <c r="R482" s="201">
        <f t="shared" si="52"/>
        <v>0</v>
      </c>
      <c r="S482" s="201">
        <v>0</v>
      </c>
      <c r="T482" s="202">
        <f t="shared" si="5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382</v>
      </c>
      <c r="AT482" s="203" t="s">
        <v>187</v>
      </c>
      <c r="AU482" s="203" t="s">
        <v>84</v>
      </c>
      <c r="AY482" s="17" t="s">
        <v>184</v>
      </c>
      <c r="BE482" s="204">
        <f t="shared" si="54"/>
        <v>0</v>
      </c>
      <c r="BF482" s="204">
        <f t="shared" si="55"/>
        <v>0</v>
      </c>
      <c r="BG482" s="204">
        <f t="shared" si="56"/>
        <v>0</v>
      </c>
      <c r="BH482" s="204">
        <f t="shared" si="57"/>
        <v>0</v>
      </c>
      <c r="BI482" s="204">
        <f t="shared" si="58"/>
        <v>0</v>
      </c>
      <c r="BJ482" s="17" t="s">
        <v>82</v>
      </c>
      <c r="BK482" s="204">
        <f t="shared" si="59"/>
        <v>0</v>
      </c>
      <c r="BL482" s="17" t="s">
        <v>382</v>
      </c>
      <c r="BM482" s="203" t="s">
        <v>3859</v>
      </c>
    </row>
    <row r="483" spans="1:65" s="2" customFormat="1" ht="16.5" customHeight="1">
      <c r="A483" s="34"/>
      <c r="B483" s="35"/>
      <c r="C483" s="227" t="s">
        <v>3860</v>
      </c>
      <c r="D483" s="227" t="s">
        <v>592</v>
      </c>
      <c r="E483" s="228" t="s">
        <v>3861</v>
      </c>
      <c r="F483" s="229" t="s">
        <v>3862</v>
      </c>
      <c r="G483" s="230" t="s">
        <v>2126</v>
      </c>
      <c r="H483" s="231">
        <v>4</v>
      </c>
      <c r="I483" s="232"/>
      <c r="J483" s="233">
        <f t="shared" si="50"/>
        <v>0</v>
      </c>
      <c r="K483" s="229" t="s">
        <v>649</v>
      </c>
      <c r="L483" s="234"/>
      <c r="M483" s="235" t="s">
        <v>1</v>
      </c>
      <c r="N483" s="236" t="s">
        <v>40</v>
      </c>
      <c r="O483" s="71"/>
      <c r="P483" s="201">
        <f t="shared" si="51"/>
        <v>0</v>
      </c>
      <c r="Q483" s="201">
        <v>0</v>
      </c>
      <c r="R483" s="201">
        <f t="shared" si="52"/>
        <v>0</v>
      </c>
      <c r="S483" s="201">
        <v>0</v>
      </c>
      <c r="T483" s="202">
        <f t="shared" si="53"/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1392</v>
      </c>
      <c r="AT483" s="203" t="s">
        <v>592</v>
      </c>
      <c r="AU483" s="203" t="s">
        <v>84</v>
      </c>
      <c r="AY483" s="17" t="s">
        <v>184</v>
      </c>
      <c r="BE483" s="204">
        <f t="shared" si="54"/>
        <v>0</v>
      </c>
      <c r="BF483" s="204">
        <f t="shared" si="55"/>
        <v>0</v>
      </c>
      <c r="BG483" s="204">
        <f t="shared" si="56"/>
        <v>0</v>
      </c>
      <c r="BH483" s="204">
        <f t="shared" si="57"/>
        <v>0</v>
      </c>
      <c r="BI483" s="204">
        <f t="shared" si="58"/>
        <v>0</v>
      </c>
      <c r="BJ483" s="17" t="s">
        <v>82</v>
      </c>
      <c r="BK483" s="204">
        <f t="shared" si="59"/>
        <v>0</v>
      </c>
      <c r="BL483" s="17" t="s">
        <v>1392</v>
      </c>
      <c r="BM483" s="203" t="s">
        <v>3863</v>
      </c>
    </row>
    <row r="484" spans="1:65" s="2" customFormat="1" ht="24">
      <c r="A484" s="34"/>
      <c r="B484" s="35"/>
      <c r="C484" s="192" t="s">
        <v>3864</v>
      </c>
      <c r="D484" s="192" t="s">
        <v>187</v>
      </c>
      <c r="E484" s="193" t="s">
        <v>3832</v>
      </c>
      <c r="F484" s="194" t="s">
        <v>3833</v>
      </c>
      <c r="G484" s="195" t="s">
        <v>239</v>
      </c>
      <c r="H484" s="196">
        <v>4</v>
      </c>
      <c r="I484" s="197"/>
      <c r="J484" s="198">
        <f t="shared" si="50"/>
        <v>0</v>
      </c>
      <c r="K484" s="194" t="s">
        <v>190</v>
      </c>
      <c r="L484" s="39"/>
      <c r="M484" s="199" t="s">
        <v>1</v>
      </c>
      <c r="N484" s="200" t="s">
        <v>40</v>
      </c>
      <c r="O484" s="71"/>
      <c r="P484" s="201">
        <f t="shared" si="51"/>
        <v>0</v>
      </c>
      <c r="Q484" s="201">
        <v>0</v>
      </c>
      <c r="R484" s="201">
        <f t="shared" si="52"/>
        <v>0</v>
      </c>
      <c r="S484" s="201">
        <v>0</v>
      </c>
      <c r="T484" s="202">
        <f t="shared" si="53"/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382</v>
      </c>
      <c r="AT484" s="203" t="s">
        <v>187</v>
      </c>
      <c r="AU484" s="203" t="s">
        <v>84</v>
      </c>
      <c r="AY484" s="17" t="s">
        <v>184</v>
      </c>
      <c r="BE484" s="204">
        <f t="shared" si="54"/>
        <v>0</v>
      </c>
      <c r="BF484" s="204">
        <f t="shared" si="55"/>
        <v>0</v>
      </c>
      <c r="BG484" s="204">
        <f t="shared" si="56"/>
        <v>0</v>
      </c>
      <c r="BH484" s="204">
        <f t="shared" si="57"/>
        <v>0</v>
      </c>
      <c r="BI484" s="204">
        <f t="shared" si="58"/>
        <v>0</v>
      </c>
      <c r="BJ484" s="17" t="s">
        <v>82</v>
      </c>
      <c r="BK484" s="204">
        <f t="shared" si="59"/>
        <v>0</v>
      </c>
      <c r="BL484" s="17" t="s">
        <v>382</v>
      </c>
      <c r="BM484" s="203" t="s">
        <v>3865</v>
      </c>
    </row>
    <row r="485" spans="1:65" s="2" customFormat="1" ht="16.5" customHeight="1">
      <c r="A485" s="34"/>
      <c r="B485" s="35"/>
      <c r="C485" s="227" t="s">
        <v>3866</v>
      </c>
      <c r="D485" s="227" t="s">
        <v>592</v>
      </c>
      <c r="E485" s="228" t="s">
        <v>3867</v>
      </c>
      <c r="F485" s="229" t="s">
        <v>3868</v>
      </c>
      <c r="G485" s="230" t="s">
        <v>2126</v>
      </c>
      <c r="H485" s="231">
        <v>2</v>
      </c>
      <c r="I485" s="232"/>
      <c r="J485" s="233">
        <f t="shared" si="50"/>
        <v>0</v>
      </c>
      <c r="K485" s="229" t="s">
        <v>649</v>
      </c>
      <c r="L485" s="234"/>
      <c r="M485" s="235" t="s">
        <v>1</v>
      </c>
      <c r="N485" s="236" t="s">
        <v>40</v>
      </c>
      <c r="O485" s="71"/>
      <c r="P485" s="201">
        <f t="shared" si="51"/>
        <v>0</v>
      </c>
      <c r="Q485" s="201">
        <v>0</v>
      </c>
      <c r="R485" s="201">
        <f t="shared" si="52"/>
        <v>0</v>
      </c>
      <c r="S485" s="201">
        <v>0</v>
      </c>
      <c r="T485" s="202">
        <f t="shared" si="53"/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1392</v>
      </c>
      <c r="AT485" s="203" t="s">
        <v>592</v>
      </c>
      <c r="AU485" s="203" t="s">
        <v>84</v>
      </c>
      <c r="AY485" s="17" t="s">
        <v>184</v>
      </c>
      <c r="BE485" s="204">
        <f t="shared" si="54"/>
        <v>0</v>
      </c>
      <c r="BF485" s="204">
        <f t="shared" si="55"/>
        <v>0</v>
      </c>
      <c r="BG485" s="204">
        <f t="shared" si="56"/>
        <v>0</v>
      </c>
      <c r="BH485" s="204">
        <f t="shared" si="57"/>
        <v>0</v>
      </c>
      <c r="BI485" s="204">
        <f t="shared" si="58"/>
        <v>0</v>
      </c>
      <c r="BJ485" s="17" t="s">
        <v>82</v>
      </c>
      <c r="BK485" s="204">
        <f t="shared" si="59"/>
        <v>0</v>
      </c>
      <c r="BL485" s="17" t="s">
        <v>1392</v>
      </c>
      <c r="BM485" s="203" t="s">
        <v>3869</v>
      </c>
    </row>
    <row r="486" spans="1:65" s="2" customFormat="1" ht="21.75" customHeight="1">
      <c r="A486" s="34"/>
      <c r="B486" s="35"/>
      <c r="C486" s="227" t="s">
        <v>3870</v>
      </c>
      <c r="D486" s="227" t="s">
        <v>592</v>
      </c>
      <c r="E486" s="228" t="s">
        <v>3871</v>
      </c>
      <c r="F486" s="229" t="s">
        <v>3872</v>
      </c>
      <c r="G486" s="230" t="s">
        <v>2126</v>
      </c>
      <c r="H486" s="231">
        <v>2</v>
      </c>
      <c r="I486" s="232"/>
      <c r="J486" s="233">
        <f t="shared" si="50"/>
        <v>0</v>
      </c>
      <c r="K486" s="229" t="s">
        <v>649</v>
      </c>
      <c r="L486" s="234"/>
      <c r="M486" s="235" t="s">
        <v>1</v>
      </c>
      <c r="N486" s="236" t="s">
        <v>40</v>
      </c>
      <c r="O486" s="71"/>
      <c r="P486" s="201">
        <f t="shared" si="51"/>
        <v>0</v>
      </c>
      <c r="Q486" s="201">
        <v>0</v>
      </c>
      <c r="R486" s="201">
        <f t="shared" si="52"/>
        <v>0</v>
      </c>
      <c r="S486" s="201">
        <v>0</v>
      </c>
      <c r="T486" s="202">
        <f t="shared" si="53"/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1392</v>
      </c>
      <c r="AT486" s="203" t="s">
        <v>592</v>
      </c>
      <c r="AU486" s="203" t="s">
        <v>84</v>
      </c>
      <c r="AY486" s="17" t="s">
        <v>184</v>
      </c>
      <c r="BE486" s="204">
        <f t="shared" si="54"/>
        <v>0</v>
      </c>
      <c r="BF486" s="204">
        <f t="shared" si="55"/>
        <v>0</v>
      </c>
      <c r="BG486" s="204">
        <f t="shared" si="56"/>
        <v>0</v>
      </c>
      <c r="BH486" s="204">
        <f t="shared" si="57"/>
        <v>0</v>
      </c>
      <c r="BI486" s="204">
        <f t="shared" si="58"/>
        <v>0</v>
      </c>
      <c r="BJ486" s="17" t="s">
        <v>82</v>
      </c>
      <c r="BK486" s="204">
        <f t="shared" si="59"/>
        <v>0</v>
      </c>
      <c r="BL486" s="17" t="s">
        <v>1392</v>
      </c>
      <c r="BM486" s="203" t="s">
        <v>3873</v>
      </c>
    </row>
    <row r="487" spans="1:65" s="2" customFormat="1" ht="21.75" customHeight="1">
      <c r="A487" s="34"/>
      <c r="B487" s="35"/>
      <c r="C487" s="192" t="s">
        <v>3874</v>
      </c>
      <c r="D487" s="192" t="s">
        <v>187</v>
      </c>
      <c r="E487" s="193" t="s">
        <v>3875</v>
      </c>
      <c r="F487" s="194" t="s">
        <v>3876</v>
      </c>
      <c r="G487" s="195" t="s">
        <v>239</v>
      </c>
      <c r="H487" s="196">
        <v>2</v>
      </c>
      <c r="I487" s="197"/>
      <c r="J487" s="198">
        <f t="shared" si="50"/>
        <v>0</v>
      </c>
      <c r="K487" s="194" t="s">
        <v>190</v>
      </c>
      <c r="L487" s="39"/>
      <c r="M487" s="199" t="s">
        <v>1</v>
      </c>
      <c r="N487" s="200" t="s">
        <v>40</v>
      </c>
      <c r="O487" s="71"/>
      <c r="P487" s="201">
        <f t="shared" si="51"/>
        <v>0</v>
      </c>
      <c r="Q487" s="201">
        <v>0</v>
      </c>
      <c r="R487" s="201">
        <f t="shared" si="52"/>
        <v>0</v>
      </c>
      <c r="S487" s="201">
        <v>0</v>
      </c>
      <c r="T487" s="202">
        <f t="shared" si="53"/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382</v>
      </c>
      <c r="AT487" s="203" t="s">
        <v>187</v>
      </c>
      <c r="AU487" s="203" t="s">
        <v>84</v>
      </c>
      <c r="AY487" s="17" t="s">
        <v>184</v>
      </c>
      <c r="BE487" s="204">
        <f t="shared" si="54"/>
        <v>0</v>
      </c>
      <c r="BF487" s="204">
        <f t="shared" si="55"/>
        <v>0</v>
      </c>
      <c r="BG487" s="204">
        <f t="shared" si="56"/>
        <v>0</v>
      </c>
      <c r="BH487" s="204">
        <f t="shared" si="57"/>
        <v>0</v>
      </c>
      <c r="BI487" s="204">
        <f t="shared" si="58"/>
        <v>0</v>
      </c>
      <c r="BJ487" s="17" t="s">
        <v>82</v>
      </c>
      <c r="BK487" s="204">
        <f t="shared" si="59"/>
        <v>0</v>
      </c>
      <c r="BL487" s="17" t="s">
        <v>382</v>
      </c>
      <c r="BM487" s="203" t="s">
        <v>3877</v>
      </c>
    </row>
    <row r="488" spans="1:65" s="2" customFormat="1" ht="16.5" customHeight="1">
      <c r="A488" s="34"/>
      <c r="B488" s="35"/>
      <c r="C488" s="227" t="s">
        <v>3878</v>
      </c>
      <c r="D488" s="227" t="s">
        <v>592</v>
      </c>
      <c r="E488" s="228" t="s">
        <v>3879</v>
      </c>
      <c r="F488" s="229" t="s">
        <v>3880</v>
      </c>
      <c r="G488" s="230" t="s">
        <v>2126</v>
      </c>
      <c r="H488" s="231">
        <v>8</v>
      </c>
      <c r="I488" s="232"/>
      <c r="J488" s="233">
        <f t="shared" si="50"/>
        <v>0</v>
      </c>
      <c r="K488" s="229" t="s">
        <v>649</v>
      </c>
      <c r="L488" s="234"/>
      <c r="M488" s="235" t="s">
        <v>1</v>
      </c>
      <c r="N488" s="236" t="s">
        <v>40</v>
      </c>
      <c r="O488" s="71"/>
      <c r="P488" s="201">
        <f t="shared" si="51"/>
        <v>0</v>
      </c>
      <c r="Q488" s="201">
        <v>0</v>
      </c>
      <c r="R488" s="201">
        <f t="shared" si="52"/>
        <v>0</v>
      </c>
      <c r="S488" s="201">
        <v>0</v>
      </c>
      <c r="T488" s="202">
        <f t="shared" si="53"/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1392</v>
      </c>
      <c r="AT488" s="203" t="s">
        <v>592</v>
      </c>
      <c r="AU488" s="203" t="s">
        <v>84</v>
      </c>
      <c r="AY488" s="17" t="s">
        <v>184</v>
      </c>
      <c r="BE488" s="204">
        <f t="shared" si="54"/>
        <v>0</v>
      </c>
      <c r="BF488" s="204">
        <f t="shared" si="55"/>
        <v>0</v>
      </c>
      <c r="BG488" s="204">
        <f t="shared" si="56"/>
        <v>0</v>
      </c>
      <c r="BH488" s="204">
        <f t="shared" si="57"/>
        <v>0</v>
      </c>
      <c r="BI488" s="204">
        <f t="shared" si="58"/>
        <v>0</v>
      </c>
      <c r="BJ488" s="17" t="s">
        <v>82</v>
      </c>
      <c r="BK488" s="204">
        <f t="shared" si="59"/>
        <v>0</v>
      </c>
      <c r="BL488" s="17" t="s">
        <v>1392</v>
      </c>
      <c r="BM488" s="203" t="s">
        <v>3881</v>
      </c>
    </row>
    <row r="489" spans="1:65" s="2" customFormat="1" ht="24">
      <c r="A489" s="34"/>
      <c r="B489" s="35"/>
      <c r="C489" s="192" t="s">
        <v>3882</v>
      </c>
      <c r="D489" s="192" t="s">
        <v>187</v>
      </c>
      <c r="E489" s="193" t="s">
        <v>3832</v>
      </c>
      <c r="F489" s="194" t="s">
        <v>3833</v>
      </c>
      <c r="G489" s="195" t="s">
        <v>239</v>
      </c>
      <c r="H489" s="196">
        <v>8</v>
      </c>
      <c r="I489" s="197"/>
      <c r="J489" s="198">
        <f t="shared" si="50"/>
        <v>0</v>
      </c>
      <c r="K489" s="194" t="s">
        <v>190</v>
      </c>
      <c r="L489" s="39"/>
      <c r="M489" s="199" t="s">
        <v>1</v>
      </c>
      <c r="N489" s="200" t="s">
        <v>40</v>
      </c>
      <c r="O489" s="71"/>
      <c r="P489" s="201">
        <f t="shared" si="51"/>
        <v>0</v>
      </c>
      <c r="Q489" s="201">
        <v>0</v>
      </c>
      <c r="R489" s="201">
        <f t="shared" si="52"/>
        <v>0</v>
      </c>
      <c r="S489" s="201">
        <v>0</v>
      </c>
      <c r="T489" s="202">
        <f t="shared" si="53"/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382</v>
      </c>
      <c r="AT489" s="203" t="s">
        <v>187</v>
      </c>
      <c r="AU489" s="203" t="s">
        <v>84</v>
      </c>
      <c r="AY489" s="17" t="s">
        <v>184</v>
      </c>
      <c r="BE489" s="204">
        <f t="shared" si="54"/>
        <v>0</v>
      </c>
      <c r="BF489" s="204">
        <f t="shared" si="55"/>
        <v>0</v>
      </c>
      <c r="BG489" s="204">
        <f t="shared" si="56"/>
        <v>0</v>
      </c>
      <c r="BH489" s="204">
        <f t="shared" si="57"/>
        <v>0</v>
      </c>
      <c r="BI489" s="204">
        <f t="shared" si="58"/>
        <v>0</v>
      </c>
      <c r="BJ489" s="17" t="s">
        <v>82</v>
      </c>
      <c r="BK489" s="204">
        <f t="shared" si="59"/>
        <v>0</v>
      </c>
      <c r="BL489" s="17" t="s">
        <v>382</v>
      </c>
      <c r="BM489" s="203" t="s">
        <v>3883</v>
      </c>
    </row>
    <row r="490" spans="1:65" s="12" customFormat="1" ht="22.9" customHeight="1">
      <c r="B490" s="176"/>
      <c r="C490" s="177"/>
      <c r="D490" s="178" t="s">
        <v>74</v>
      </c>
      <c r="E490" s="190" t="s">
        <v>3884</v>
      </c>
      <c r="F490" s="190" t="s">
        <v>3885</v>
      </c>
      <c r="G490" s="177"/>
      <c r="H490" s="177"/>
      <c r="I490" s="180"/>
      <c r="J490" s="191">
        <f>BK490</f>
        <v>0</v>
      </c>
      <c r="K490" s="177"/>
      <c r="L490" s="182"/>
      <c r="M490" s="183"/>
      <c r="N490" s="184"/>
      <c r="O490" s="184"/>
      <c r="P490" s="185">
        <f>SUM(P491:P500)</f>
        <v>0</v>
      </c>
      <c r="Q490" s="184"/>
      <c r="R490" s="185">
        <f>SUM(R491:R500)</f>
        <v>0</v>
      </c>
      <c r="S490" s="184"/>
      <c r="T490" s="186">
        <f>SUM(T491:T500)</f>
        <v>0</v>
      </c>
      <c r="AR490" s="187" t="s">
        <v>191</v>
      </c>
      <c r="AT490" s="188" t="s">
        <v>74</v>
      </c>
      <c r="AU490" s="188" t="s">
        <v>82</v>
      </c>
      <c r="AY490" s="187" t="s">
        <v>184</v>
      </c>
      <c r="BK490" s="189">
        <f>SUM(BK491:BK500)</f>
        <v>0</v>
      </c>
    </row>
    <row r="491" spans="1:65" s="2" customFormat="1" ht="48">
      <c r="A491" s="34"/>
      <c r="B491" s="35"/>
      <c r="C491" s="192" t="s">
        <v>3886</v>
      </c>
      <c r="D491" s="192" t="s">
        <v>187</v>
      </c>
      <c r="E491" s="193" t="s">
        <v>3887</v>
      </c>
      <c r="F491" s="194" t="s">
        <v>3888</v>
      </c>
      <c r="G491" s="195" t="s">
        <v>239</v>
      </c>
      <c r="H491" s="196">
        <v>1</v>
      </c>
      <c r="I491" s="197"/>
      <c r="J491" s="198">
        <f>ROUND(I491*H491,2)</f>
        <v>0</v>
      </c>
      <c r="K491" s="194" t="s">
        <v>649</v>
      </c>
      <c r="L491" s="39"/>
      <c r="M491" s="199" t="s">
        <v>1</v>
      </c>
      <c r="N491" s="200" t="s">
        <v>40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888</v>
      </c>
      <c r="AT491" s="203" t="s">
        <v>187</v>
      </c>
      <c r="AU491" s="203" t="s">
        <v>84</v>
      </c>
      <c r="AY491" s="17" t="s">
        <v>184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82</v>
      </c>
      <c r="BK491" s="204">
        <f>ROUND(I491*H491,2)</f>
        <v>0</v>
      </c>
      <c r="BL491" s="17" t="s">
        <v>888</v>
      </c>
      <c r="BM491" s="203" t="s">
        <v>3889</v>
      </c>
    </row>
    <row r="492" spans="1:65" s="2" customFormat="1" ht="21.75" customHeight="1">
      <c r="A492" s="34"/>
      <c r="B492" s="35"/>
      <c r="C492" s="192" t="s">
        <v>3890</v>
      </c>
      <c r="D492" s="192" t="s">
        <v>187</v>
      </c>
      <c r="E492" s="193" t="s">
        <v>3891</v>
      </c>
      <c r="F492" s="194" t="s">
        <v>3892</v>
      </c>
      <c r="G492" s="195" t="s">
        <v>239</v>
      </c>
      <c r="H492" s="196">
        <v>4</v>
      </c>
      <c r="I492" s="197"/>
      <c r="J492" s="198">
        <f>ROUND(I492*H492,2)</f>
        <v>0</v>
      </c>
      <c r="K492" s="194" t="s">
        <v>190</v>
      </c>
      <c r="L492" s="39"/>
      <c r="M492" s="199" t="s">
        <v>1</v>
      </c>
      <c r="N492" s="200" t="s">
        <v>40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888</v>
      </c>
      <c r="AT492" s="203" t="s">
        <v>187</v>
      </c>
      <c r="AU492" s="203" t="s">
        <v>84</v>
      </c>
      <c r="AY492" s="17" t="s">
        <v>184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82</v>
      </c>
      <c r="BK492" s="204">
        <f>ROUND(I492*H492,2)</f>
        <v>0</v>
      </c>
      <c r="BL492" s="17" t="s">
        <v>888</v>
      </c>
      <c r="BM492" s="203" t="s">
        <v>3893</v>
      </c>
    </row>
    <row r="493" spans="1:65" s="2" customFormat="1" ht="24">
      <c r="A493" s="34"/>
      <c r="B493" s="35"/>
      <c r="C493" s="192" t="s">
        <v>3894</v>
      </c>
      <c r="D493" s="192" t="s">
        <v>187</v>
      </c>
      <c r="E493" s="193" t="s">
        <v>3895</v>
      </c>
      <c r="F493" s="194" t="s">
        <v>3896</v>
      </c>
      <c r="G493" s="195" t="s">
        <v>3897</v>
      </c>
      <c r="H493" s="196">
        <v>103</v>
      </c>
      <c r="I493" s="197"/>
      <c r="J493" s="198">
        <f>ROUND(I493*H493,2)</f>
        <v>0</v>
      </c>
      <c r="K493" s="194" t="s">
        <v>190</v>
      </c>
      <c r="L493" s="39"/>
      <c r="M493" s="199" t="s">
        <v>1</v>
      </c>
      <c r="N493" s="200" t="s">
        <v>40</v>
      </c>
      <c r="O493" s="71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888</v>
      </c>
      <c r="AT493" s="203" t="s">
        <v>187</v>
      </c>
      <c r="AU493" s="203" t="s">
        <v>84</v>
      </c>
      <c r="AY493" s="17" t="s">
        <v>184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82</v>
      </c>
      <c r="BK493" s="204">
        <f>ROUND(I493*H493,2)</f>
        <v>0</v>
      </c>
      <c r="BL493" s="17" t="s">
        <v>888</v>
      </c>
      <c r="BM493" s="203" t="s">
        <v>3898</v>
      </c>
    </row>
    <row r="494" spans="1:65" s="14" customFormat="1" ht="11.25">
      <c r="B494" s="216"/>
      <c r="C494" s="217"/>
      <c r="D494" s="207" t="s">
        <v>193</v>
      </c>
      <c r="E494" s="218" t="s">
        <v>1</v>
      </c>
      <c r="F494" s="219" t="s">
        <v>3899</v>
      </c>
      <c r="G494" s="217"/>
      <c r="H494" s="220">
        <v>41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193</v>
      </c>
      <c r="AU494" s="226" t="s">
        <v>84</v>
      </c>
      <c r="AV494" s="14" t="s">
        <v>84</v>
      </c>
      <c r="AW494" s="14" t="s">
        <v>31</v>
      </c>
      <c r="AX494" s="14" t="s">
        <v>75</v>
      </c>
      <c r="AY494" s="226" t="s">
        <v>184</v>
      </c>
    </row>
    <row r="495" spans="1:65" s="14" customFormat="1" ht="11.25">
      <c r="B495" s="216"/>
      <c r="C495" s="217"/>
      <c r="D495" s="207" t="s">
        <v>193</v>
      </c>
      <c r="E495" s="218" t="s">
        <v>1</v>
      </c>
      <c r="F495" s="219" t="s">
        <v>3900</v>
      </c>
      <c r="G495" s="217"/>
      <c r="H495" s="220">
        <v>57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193</v>
      </c>
      <c r="AU495" s="226" t="s">
        <v>84</v>
      </c>
      <c r="AV495" s="14" t="s">
        <v>84</v>
      </c>
      <c r="AW495" s="14" t="s">
        <v>31</v>
      </c>
      <c r="AX495" s="14" t="s">
        <v>75</v>
      </c>
      <c r="AY495" s="226" t="s">
        <v>184</v>
      </c>
    </row>
    <row r="496" spans="1:65" s="14" customFormat="1" ht="11.25">
      <c r="B496" s="216"/>
      <c r="C496" s="217"/>
      <c r="D496" s="207" t="s">
        <v>193</v>
      </c>
      <c r="E496" s="218" t="s">
        <v>1</v>
      </c>
      <c r="F496" s="219" t="s">
        <v>3901</v>
      </c>
      <c r="G496" s="217"/>
      <c r="H496" s="220">
        <v>5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193</v>
      </c>
      <c r="AU496" s="226" t="s">
        <v>84</v>
      </c>
      <c r="AV496" s="14" t="s">
        <v>84</v>
      </c>
      <c r="AW496" s="14" t="s">
        <v>31</v>
      </c>
      <c r="AX496" s="14" t="s">
        <v>75</v>
      </c>
      <c r="AY496" s="226" t="s">
        <v>184</v>
      </c>
    </row>
    <row r="497" spans="1:65" s="2" customFormat="1" ht="21.75" customHeight="1">
      <c r="A497" s="34"/>
      <c r="B497" s="35"/>
      <c r="C497" s="192" t="s">
        <v>3902</v>
      </c>
      <c r="D497" s="192" t="s">
        <v>187</v>
      </c>
      <c r="E497" s="193" t="s">
        <v>3903</v>
      </c>
      <c r="F497" s="194" t="s">
        <v>3904</v>
      </c>
      <c r="G497" s="195" t="s">
        <v>2245</v>
      </c>
      <c r="H497" s="196">
        <v>8</v>
      </c>
      <c r="I497" s="197"/>
      <c r="J497" s="198">
        <f>ROUND(I497*H497,2)</f>
        <v>0</v>
      </c>
      <c r="K497" s="194" t="s">
        <v>649</v>
      </c>
      <c r="L497" s="39"/>
      <c r="M497" s="199" t="s">
        <v>1</v>
      </c>
      <c r="N497" s="200" t="s">
        <v>40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1256</v>
      </c>
      <c r="AT497" s="203" t="s">
        <v>187</v>
      </c>
      <c r="AU497" s="203" t="s">
        <v>84</v>
      </c>
      <c r="AY497" s="17" t="s">
        <v>184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82</v>
      </c>
      <c r="BK497" s="204">
        <f>ROUND(I497*H497,2)</f>
        <v>0</v>
      </c>
      <c r="BL497" s="17" t="s">
        <v>1256</v>
      </c>
      <c r="BM497" s="203" t="s">
        <v>3905</v>
      </c>
    </row>
    <row r="498" spans="1:65" s="14" customFormat="1" ht="11.25">
      <c r="B498" s="216"/>
      <c r="C498" s="217"/>
      <c r="D498" s="207" t="s">
        <v>193</v>
      </c>
      <c r="E498" s="218" t="s">
        <v>1</v>
      </c>
      <c r="F498" s="219" t="s">
        <v>3906</v>
      </c>
      <c r="G498" s="217"/>
      <c r="H498" s="220">
        <v>8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193</v>
      </c>
      <c r="AU498" s="226" t="s">
        <v>84</v>
      </c>
      <c r="AV498" s="14" t="s">
        <v>84</v>
      </c>
      <c r="AW498" s="14" t="s">
        <v>31</v>
      </c>
      <c r="AX498" s="14" t="s">
        <v>75</v>
      </c>
      <c r="AY498" s="226" t="s">
        <v>184</v>
      </c>
    </row>
    <row r="499" spans="1:65" s="2" customFormat="1" ht="36">
      <c r="A499" s="34"/>
      <c r="B499" s="35"/>
      <c r="C499" s="192" t="s">
        <v>3907</v>
      </c>
      <c r="D499" s="192" t="s">
        <v>187</v>
      </c>
      <c r="E499" s="193" t="s">
        <v>3908</v>
      </c>
      <c r="F499" s="194" t="s">
        <v>3909</v>
      </c>
      <c r="G499" s="195" t="s">
        <v>2245</v>
      </c>
      <c r="H499" s="196">
        <v>24</v>
      </c>
      <c r="I499" s="197"/>
      <c r="J499" s="198">
        <f>ROUND(I499*H499,2)</f>
        <v>0</v>
      </c>
      <c r="K499" s="194" t="s">
        <v>649</v>
      </c>
      <c r="L499" s="39"/>
      <c r="M499" s="199" t="s">
        <v>1</v>
      </c>
      <c r="N499" s="200" t="s">
        <v>40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888</v>
      </c>
      <c r="AT499" s="203" t="s">
        <v>187</v>
      </c>
      <c r="AU499" s="203" t="s">
        <v>84</v>
      </c>
      <c r="AY499" s="17" t="s">
        <v>184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82</v>
      </c>
      <c r="BK499" s="204">
        <f>ROUND(I499*H499,2)</f>
        <v>0</v>
      </c>
      <c r="BL499" s="17" t="s">
        <v>888</v>
      </c>
      <c r="BM499" s="203" t="s">
        <v>3910</v>
      </c>
    </row>
    <row r="500" spans="1:65" s="14" customFormat="1" ht="11.25">
      <c r="B500" s="216"/>
      <c r="C500" s="217"/>
      <c r="D500" s="207" t="s">
        <v>193</v>
      </c>
      <c r="E500" s="218" t="s">
        <v>1</v>
      </c>
      <c r="F500" s="219" t="s">
        <v>3911</v>
      </c>
      <c r="G500" s="217"/>
      <c r="H500" s="220">
        <v>24</v>
      </c>
      <c r="I500" s="221"/>
      <c r="J500" s="217"/>
      <c r="K500" s="217"/>
      <c r="L500" s="222"/>
      <c r="M500" s="238"/>
      <c r="N500" s="239"/>
      <c r="O500" s="239"/>
      <c r="P500" s="239"/>
      <c r="Q500" s="239"/>
      <c r="R500" s="239"/>
      <c r="S500" s="239"/>
      <c r="T500" s="240"/>
      <c r="AT500" s="226" t="s">
        <v>193</v>
      </c>
      <c r="AU500" s="226" t="s">
        <v>84</v>
      </c>
      <c r="AV500" s="14" t="s">
        <v>84</v>
      </c>
      <c r="AW500" s="14" t="s">
        <v>31</v>
      </c>
      <c r="AX500" s="14" t="s">
        <v>75</v>
      </c>
      <c r="AY500" s="226" t="s">
        <v>184</v>
      </c>
    </row>
    <row r="501" spans="1:65" s="2" customFormat="1" ht="6.95" customHeight="1">
      <c r="A501" s="34"/>
      <c r="B501" s="54"/>
      <c r="C501" s="55"/>
      <c r="D501" s="55"/>
      <c r="E501" s="55"/>
      <c r="F501" s="55"/>
      <c r="G501" s="55"/>
      <c r="H501" s="55"/>
      <c r="I501" s="55"/>
      <c r="J501" s="55"/>
      <c r="K501" s="55"/>
      <c r="L501" s="39"/>
      <c r="M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</sheetData>
  <sheetProtection algorithmName="SHA-512" hashValue="W/bAhNnC1d5e67M84lMbz2qoxbCaYSVvThDpdN/5006/JOAOABqUN+Day9vNQ2C/LA+q2QnpqYn5a7J7NAVgPw==" saltValue="IgTCsMv+6xTEju9pLbASNuuncyKYXDXkj2gmamjXPGwuCcShHogyvbYFOun1oMP9oajFd7LwSatE0rPaGsjDWA==" spinCount="100000" sheet="1" objects="1" scenarios="1" formatColumns="0" formatRows="0" autoFilter="0"/>
  <autoFilter ref="C129:K500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3912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3913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ROUND((SUM(BE129:BE272)),  2)</f>
        <v>0</v>
      </c>
      <c r="G35" s="34"/>
      <c r="H35" s="34"/>
      <c r="I35" s="131">
        <v>0.21</v>
      </c>
      <c r="J35" s="130">
        <f>ROUND(((SUM(BE129:BE272))*I35),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ROUND((SUM(BF129:BF272)),  2)</f>
        <v>0</v>
      </c>
      <c r="G36" s="34"/>
      <c r="H36" s="34"/>
      <c r="I36" s="131">
        <v>0.15</v>
      </c>
      <c r="J36" s="130">
        <f>ROUND(((SUM(BF129:BF272))*I36),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ROUND((SUM(BG129:BG272)),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ROUND((SUM(BH129:BH272)),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ROUND((SUM(BI129:BI272)),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D1_01_4h1 - Slaboproudá elektrotechnika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3914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3915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3916</v>
      </c>
      <c r="E101" s="162"/>
      <c r="F101" s="162"/>
      <c r="G101" s="162"/>
      <c r="H101" s="162"/>
      <c r="I101" s="162"/>
      <c r="J101" s="163">
        <f>J142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3917</v>
      </c>
      <c r="E102" s="162"/>
      <c r="F102" s="162"/>
      <c r="G102" s="162"/>
      <c r="H102" s="162"/>
      <c r="I102" s="162"/>
      <c r="J102" s="163">
        <f>J143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3918</v>
      </c>
      <c r="E103" s="162"/>
      <c r="F103" s="162"/>
      <c r="G103" s="162"/>
      <c r="H103" s="162"/>
      <c r="I103" s="162"/>
      <c r="J103" s="163">
        <f>J172</f>
        <v>0</v>
      </c>
      <c r="K103" s="104"/>
      <c r="L103" s="164"/>
    </row>
    <row r="104" spans="1:47" s="10" customFormat="1" ht="14.85" customHeight="1">
      <c r="B104" s="160"/>
      <c r="C104" s="104"/>
      <c r="D104" s="161" t="s">
        <v>3919</v>
      </c>
      <c r="E104" s="162"/>
      <c r="F104" s="162"/>
      <c r="G104" s="162"/>
      <c r="H104" s="162"/>
      <c r="I104" s="162"/>
      <c r="J104" s="163">
        <f>J185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3920</v>
      </c>
      <c r="E105" s="162"/>
      <c r="F105" s="162"/>
      <c r="G105" s="162"/>
      <c r="H105" s="162"/>
      <c r="I105" s="162"/>
      <c r="J105" s="163">
        <f>J196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3921</v>
      </c>
      <c r="E106" s="162"/>
      <c r="F106" s="162"/>
      <c r="G106" s="162"/>
      <c r="H106" s="162"/>
      <c r="I106" s="162"/>
      <c r="J106" s="163">
        <f>J209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3922</v>
      </c>
      <c r="E107" s="162"/>
      <c r="F107" s="162"/>
      <c r="G107" s="162"/>
      <c r="H107" s="162"/>
      <c r="I107" s="162"/>
      <c r="J107" s="163">
        <f>J254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169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12" t="str">
        <f>E7</f>
        <v>Nový pavilon Emergency, COS vč. JIP a nadzemní spojovací koridor se stávajícím pavilonem D – 3.NP</v>
      </c>
      <c r="F117" s="313"/>
      <c r="G117" s="313"/>
      <c r="H117" s="31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12" t="s">
        <v>132</v>
      </c>
      <c r="F119" s="314"/>
      <c r="G119" s="314"/>
      <c r="H119" s="31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133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65" t="str">
        <f>E11</f>
        <v>D1_01_4h1 - Slaboproudá elektrotechnika</v>
      </c>
      <c r="F121" s="314"/>
      <c r="G121" s="314"/>
      <c r="H121" s="314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F14</f>
        <v>Chomutov</v>
      </c>
      <c r="G123" s="36"/>
      <c r="H123" s="36"/>
      <c r="I123" s="29" t="s">
        <v>22</v>
      </c>
      <c r="J123" s="66">
        <f>IF(J14="","",J14)</f>
        <v>44368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23</v>
      </c>
      <c r="D125" s="36"/>
      <c r="E125" s="36"/>
      <c r="F125" s="27" t="str">
        <f>E17</f>
        <v>Krajská zdravotní a.s, Ústí nad Labem</v>
      </c>
      <c r="G125" s="36"/>
      <c r="H125" s="36"/>
      <c r="I125" s="29" t="s">
        <v>29</v>
      </c>
      <c r="J125" s="32" t="str">
        <f>E23</f>
        <v>Atelier Penta v.o.s.,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IF(E20="","",E20)</f>
        <v>Vyplň údaj</v>
      </c>
      <c r="G126" s="36"/>
      <c r="H126" s="36"/>
      <c r="I126" s="29" t="s">
        <v>32</v>
      </c>
      <c r="J126" s="32" t="str">
        <f>E26</f>
        <v>Robert Frýba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170</v>
      </c>
      <c r="D128" s="168" t="s">
        <v>60</v>
      </c>
      <c r="E128" s="168" t="s">
        <v>56</v>
      </c>
      <c r="F128" s="168" t="s">
        <v>57</v>
      </c>
      <c r="G128" s="168" t="s">
        <v>171</v>
      </c>
      <c r="H128" s="168" t="s">
        <v>172</v>
      </c>
      <c r="I128" s="168" t="s">
        <v>173</v>
      </c>
      <c r="J128" s="168" t="s">
        <v>138</v>
      </c>
      <c r="K128" s="169" t="s">
        <v>174</v>
      </c>
      <c r="L128" s="170"/>
      <c r="M128" s="75" t="s">
        <v>1</v>
      </c>
      <c r="N128" s="76" t="s">
        <v>39</v>
      </c>
      <c r="O128" s="76" t="s">
        <v>175</v>
      </c>
      <c r="P128" s="76" t="s">
        <v>176</v>
      </c>
      <c r="Q128" s="76" t="s">
        <v>177</v>
      </c>
      <c r="R128" s="76" t="s">
        <v>178</v>
      </c>
      <c r="S128" s="76" t="s">
        <v>179</v>
      </c>
      <c r="T128" s="77" t="s">
        <v>180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181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7.7999999999999999E-4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74</v>
      </c>
      <c r="AU129" s="17" t="s">
        <v>140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74</v>
      </c>
      <c r="E130" s="179" t="s">
        <v>3923</v>
      </c>
      <c r="F130" s="179" t="s">
        <v>112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P131+P142+P196+P209+P254</f>
        <v>0</v>
      </c>
      <c r="Q130" s="184"/>
      <c r="R130" s="185">
        <f>R131+R142+R196+R209+R254</f>
        <v>7.7999999999999999E-4</v>
      </c>
      <c r="S130" s="184"/>
      <c r="T130" s="186">
        <f>T131+T142+T196+T209+T254</f>
        <v>0</v>
      </c>
      <c r="AR130" s="187" t="s">
        <v>82</v>
      </c>
      <c r="AT130" s="188" t="s">
        <v>74</v>
      </c>
      <c r="AU130" s="188" t="s">
        <v>75</v>
      </c>
      <c r="AY130" s="187" t="s">
        <v>184</v>
      </c>
      <c r="BK130" s="189">
        <f>BK131+BK142+BK196+BK209+BK254</f>
        <v>0</v>
      </c>
    </row>
    <row r="131" spans="1:65" s="12" customFormat="1" ht="22.9" customHeight="1">
      <c r="B131" s="176"/>
      <c r="C131" s="177"/>
      <c r="D131" s="178" t="s">
        <v>74</v>
      </c>
      <c r="E131" s="190" t="s">
        <v>3924</v>
      </c>
      <c r="F131" s="190" t="s">
        <v>3925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SUM(P132:P141)</f>
        <v>0</v>
      </c>
      <c r="Q131" s="184"/>
      <c r="R131" s="185">
        <f>SUM(R132:R141)</f>
        <v>0</v>
      </c>
      <c r="S131" s="184"/>
      <c r="T131" s="186">
        <f>SUM(T132:T141)</f>
        <v>0</v>
      </c>
      <c r="AR131" s="187" t="s">
        <v>82</v>
      </c>
      <c r="AT131" s="188" t="s">
        <v>74</v>
      </c>
      <c r="AU131" s="188" t="s">
        <v>82</v>
      </c>
      <c r="AY131" s="187" t="s">
        <v>184</v>
      </c>
      <c r="BK131" s="189">
        <f>SUM(BK132:BK141)</f>
        <v>0</v>
      </c>
    </row>
    <row r="132" spans="1:65" s="2" customFormat="1" ht="24">
      <c r="A132" s="34"/>
      <c r="B132" s="35"/>
      <c r="C132" s="227" t="s">
        <v>82</v>
      </c>
      <c r="D132" s="227" t="s">
        <v>592</v>
      </c>
      <c r="E132" s="228" t="s">
        <v>3926</v>
      </c>
      <c r="F132" s="229" t="s">
        <v>3927</v>
      </c>
      <c r="G132" s="230" t="s">
        <v>327</v>
      </c>
      <c r="H132" s="231">
        <v>150</v>
      </c>
      <c r="I132" s="232"/>
      <c r="J132" s="233">
        <f>ROUND(I132*H132,2)</f>
        <v>0</v>
      </c>
      <c r="K132" s="229" t="s">
        <v>649</v>
      </c>
      <c r="L132" s="234"/>
      <c r="M132" s="235" t="s">
        <v>1</v>
      </c>
      <c r="N132" s="236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1256</v>
      </c>
      <c r="AT132" s="203" t="s">
        <v>592</v>
      </c>
      <c r="AU132" s="203" t="s">
        <v>84</v>
      </c>
      <c r="AY132" s="17" t="s">
        <v>184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1256</v>
      </c>
      <c r="BM132" s="203" t="s">
        <v>3928</v>
      </c>
    </row>
    <row r="133" spans="1:65" s="14" customFormat="1" ht="11.25">
      <c r="B133" s="216"/>
      <c r="C133" s="217"/>
      <c r="D133" s="207" t="s">
        <v>193</v>
      </c>
      <c r="E133" s="218" t="s">
        <v>1</v>
      </c>
      <c r="F133" s="219" t="s">
        <v>809</v>
      </c>
      <c r="G133" s="217"/>
      <c r="H133" s="220">
        <v>150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193</v>
      </c>
      <c r="AU133" s="226" t="s">
        <v>84</v>
      </c>
      <c r="AV133" s="14" t="s">
        <v>84</v>
      </c>
      <c r="AW133" s="14" t="s">
        <v>31</v>
      </c>
      <c r="AX133" s="14" t="s">
        <v>75</v>
      </c>
      <c r="AY133" s="226" t="s">
        <v>184</v>
      </c>
    </row>
    <row r="134" spans="1:65" s="2" customFormat="1" ht="36">
      <c r="A134" s="34"/>
      <c r="B134" s="35"/>
      <c r="C134" s="227" t="s">
        <v>84</v>
      </c>
      <c r="D134" s="227" t="s">
        <v>592</v>
      </c>
      <c r="E134" s="228" t="s">
        <v>3929</v>
      </c>
      <c r="F134" s="229" t="s">
        <v>3930</v>
      </c>
      <c r="G134" s="230" t="s">
        <v>327</v>
      </c>
      <c r="H134" s="231">
        <v>150</v>
      </c>
      <c r="I134" s="232"/>
      <c r="J134" s="233">
        <f>ROUND(I134*H134,2)</f>
        <v>0</v>
      </c>
      <c r="K134" s="229" t="s">
        <v>649</v>
      </c>
      <c r="L134" s="234"/>
      <c r="M134" s="235" t="s">
        <v>1</v>
      </c>
      <c r="N134" s="236" t="s">
        <v>40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1256</v>
      </c>
      <c r="AT134" s="203" t="s">
        <v>592</v>
      </c>
      <c r="AU134" s="203" t="s">
        <v>84</v>
      </c>
      <c r="AY134" s="17" t="s">
        <v>184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82</v>
      </c>
      <c r="BK134" s="204">
        <f>ROUND(I134*H134,2)</f>
        <v>0</v>
      </c>
      <c r="BL134" s="17" t="s">
        <v>1256</v>
      </c>
      <c r="BM134" s="203" t="s">
        <v>3931</v>
      </c>
    </row>
    <row r="135" spans="1:65" s="14" customFormat="1" ht="11.25">
      <c r="B135" s="216"/>
      <c r="C135" s="217"/>
      <c r="D135" s="207" t="s">
        <v>193</v>
      </c>
      <c r="E135" s="218" t="s">
        <v>1</v>
      </c>
      <c r="F135" s="219" t="s">
        <v>809</v>
      </c>
      <c r="G135" s="217"/>
      <c r="H135" s="220">
        <v>150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193</v>
      </c>
      <c r="AU135" s="226" t="s">
        <v>84</v>
      </c>
      <c r="AV135" s="14" t="s">
        <v>84</v>
      </c>
      <c r="AW135" s="14" t="s">
        <v>31</v>
      </c>
      <c r="AX135" s="14" t="s">
        <v>75</v>
      </c>
      <c r="AY135" s="226" t="s">
        <v>184</v>
      </c>
    </row>
    <row r="136" spans="1:65" s="2" customFormat="1" ht="24">
      <c r="A136" s="34"/>
      <c r="B136" s="35"/>
      <c r="C136" s="227" t="s">
        <v>185</v>
      </c>
      <c r="D136" s="227" t="s">
        <v>592</v>
      </c>
      <c r="E136" s="228" t="s">
        <v>3932</v>
      </c>
      <c r="F136" s="229" t="s">
        <v>3933</v>
      </c>
      <c r="G136" s="230" t="s">
        <v>327</v>
      </c>
      <c r="H136" s="231">
        <v>120</v>
      </c>
      <c r="I136" s="232"/>
      <c r="J136" s="233">
        <f>ROUND(I136*H136,2)</f>
        <v>0</v>
      </c>
      <c r="K136" s="229" t="s">
        <v>649</v>
      </c>
      <c r="L136" s="234"/>
      <c r="M136" s="235" t="s">
        <v>1</v>
      </c>
      <c r="N136" s="236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1256</v>
      </c>
      <c r="AT136" s="203" t="s">
        <v>592</v>
      </c>
      <c r="AU136" s="203" t="s">
        <v>84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1256</v>
      </c>
      <c r="BM136" s="203" t="s">
        <v>3934</v>
      </c>
    </row>
    <row r="137" spans="1:65" s="14" customFormat="1" ht="11.25">
      <c r="B137" s="216"/>
      <c r="C137" s="217"/>
      <c r="D137" s="207" t="s">
        <v>193</v>
      </c>
      <c r="E137" s="218" t="s">
        <v>1</v>
      </c>
      <c r="F137" s="219" t="s">
        <v>1353</v>
      </c>
      <c r="G137" s="217"/>
      <c r="H137" s="220">
        <v>120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193</v>
      </c>
      <c r="AU137" s="226" t="s">
        <v>84</v>
      </c>
      <c r="AV137" s="14" t="s">
        <v>84</v>
      </c>
      <c r="AW137" s="14" t="s">
        <v>31</v>
      </c>
      <c r="AX137" s="14" t="s">
        <v>75</v>
      </c>
      <c r="AY137" s="226" t="s">
        <v>184</v>
      </c>
    </row>
    <row r="138" spans="1:65" s="2" customFormat="1" ht="36">
      <c r="A138" s="34"/>
      <c r="B138" s="35"/>
      <c r="C138" s="227" t="s">
        <v>191</v>
      </c>
      <c r="D138" s="227" t="s">
        <v>592</v>
      </c>
      <c r="E138" s="228" t="s">
        <v>3935</v>
      </c>
      <c r="F138" s="229" t="s">
        <v>3936</v>
      </c>
      <c r="G138" s="230" t="s">
        <v>327</v>
      </c>
      <c r="H138" s="231">
        <v>120</v>
      </c>
      <c r="I138" s="232"/>
      <c r="J138" s="233">
        <f>ROUND(I138*H138,2)</f>
        <v>0</v>
      </c>
      <c r="K138" s="229" t="s">
        <v>649</v>
      </c>
      <c r="L138" s="234"/>
      <c r="M138" s="235" t="s">
        <v>1</v>
      </c>
      <c r="N138" s="236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1256</v>
      </c>
      <c r="AT138" s="203" t="s">
        <v>592</v>
      </c>
      <c r="AU138" s="203" t="s">
        <v>84</v>
      </c>
      <c r="AY138" s="17" t="s">
        <v>184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1256</v>
      </c>
      <c r="BM138" s="203" t="s">
        <v>3937</v>
      </c>
    </row>
    <row r="139" spans="1:65" s="14" customFormat="1" ht="11.25">
      <c r="B139" s="216"/>
      <c r="C139" s="217"/>
      <c r="D139" s="207" t="s">
        <v>193</v>
      </c>
      <c r="E139" s="218" t="s">
        <v>1</v>
      </c>
      <c r="F139" s="219" t="s">
        <v>1353</v>
      </c>
      <c r="G139" s="217"/>
      <c r="H139" s="220">
        <v>120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193</v>
      </c>
      <c r="AU139" s="226" t="s">
        <v>84</v>
      </c>
      <c r="AV139" s="14" t="s">
        <v>84</v>
      </c>
      <c r="AW139" s="14" t="s">
        <v>31</v>
      </c>
      <c r="AX139" s="14" t="s">
        <v>75</v>
      </c>
      <c r="AY139" s="226" t="s">
        <v>184</v>
      </c>
    </row>
    <row r="140" spans="1:65" s="2" customFormat="1" ht="24">
      <c r="A140" s="34"/>
      <c r="B140" s="35"/>
      <c r="C140" s="192" t="s">
        <v>236</v>
      </c>
      <c r="D140" s="192" t="s">
        <v>187</v>
      </c>
      <c r="E140" s="193" t="s">
        <v>3938</v>
      </c>
      <c r="F140" s="194" t="s">
        <v>3939</v>
      </c>
      <c r="G140" s="195" t="s">
        <v>327</v>
      </c>
      <c r="H140" s="196">
        <v>270</v>
      </c>
      <c r="I140" s="197"/>
      <c r="J140" s="198">
        <f>ROUND(I140*H140,2)</f>
        <v>0</v>
      </c>
      <c r="K140" s="194" t="s">
        <v>190</v>
      </c>
      <c r="L140" s="39"/>
      <c r="M140" s="199" t="s">
        <v>1</v>
      </c>
      <c r="N140" s="200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1256</v>
      </c>
      <c r="AT140" s="203" t="s">
        <v>187</v>
      </c>
      <c r="AU140" s="203" t="s">
        <v>84</v>
      </c>
      <c r="AY140" s="17" t="s">
        <v>184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1256</v>
      </c>
      <c r="BM140" s="203" t="s">
        <v>3940</v>
      </c>
    </row>
    <row r="141" spans="1:65" s="14" customFormat="1" ht="11.25">
      <c r="B141" s="216"/>
      <c r="C141" s="217"/>
      <c r="D141" s="207" t="s">
        <v>193</v>
      </c>
      <c r="E141" s="218" t="s">
        <v>1</v>
      </c>
      <c r="F141" s="219" t="s">
        <v>3941</v>
      </c>
      <c r="G141" s="217"/>
      <c r="H141" s="220">
        <v>270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193</v>
      </c>
      <c r="AU141" s="226" t="s">
        <v>84</v>
      </c>
      <c r="AV141" s="14" t="s">
        <v>84</v>
      </c>
      <c r="AW141" s="14" t="s">
        <v>31</v>
      </c>
      <c r="AX141" s="14" t="s">
        <v>75</v>
      </c>
      <c r="AY141" s="226" t="s">
        <v>184</v>
      </c>
    </row>
    <row r="142" spans="1:65" s="12" customFormat="1" ht="22.9" customHeight="1">
      <c r="B142" s="176"/>
      <c r="C142" s="177"/>
      <c r="D142" s="178" t="s">
        <v>74</v>
      </c>
      <c r="E142" s="190" t="s">
        <v>3942</v>
      </c>
      <c r="F142" s="190" t="s">
        <v>3943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P143+P172+P185</f>
        <v>0</v>
      </c>
      <c r="Q142" s="184"/>
      <c r="R142" s="185">
        <f>R143+R172+R185</f>
        <v>0</v>
      </c>
      <c r="S142" s="184"/>
      <c r="T142" s="186">
        <f>T143+T172+T185</f>
        <v>0</v>
      </c>
      <c r="AR142" s="187" t="s">
        <v>82</v>
      </c>
      <c r="AT142" s="188" t="s">
        <v>74</v>
      </c>
      <c r="AU142" s="188" t="s">
        <v>82</v>
      </c>
      <c r="AY142" s="187" t="s">
        <v>184</v>
      </c>
      <c r="BK142" s="189">
        <f>BK143+BK172+BK185</f>
        <v>0</v>
      </c>
    </row>
    <row r="143" spans="1:65" s="12" customFormat="1" ht="20.85" customHeight="1">
      <c r="B143" s="176"/>
      <c r="C143" s="177"/>
      <c r="D143" s="178" t="s">
        <v>74</v>
      </c>
      <c r="E143" s="190" t="s">
        <v>3944</v>
      </c>
      <c r="F143" s="190" t="s">
        <v>3945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SUM(P144:P171)</f>
        <v>0</v>
      </c>
      <c r="Q143" s="184"/>
      <c r="R143" s="185">
        <f>SUM(R144:R171)</f>
        <v>0</v>
      </c>
      <c r="S143" s="184"/>
      <c r="T143" s="186">
        <f>SUM(T144:T171)</f>
        <v>0</v>
      </c>
      <c r="AR143" s="187" t="s">
        <v>82</v>
      </c>
      <c r="AT143" s="188" t="s">
        <v>74</v>
      </c>
      <c r="AU143" s="188" t="s">
        <v>84</v>
      </c>
      <c r="AY143" s="187" t="s">
        <v>184</v>
      </c>
      <c r="BK143" s="189">
        <f>SUM(BK144:BK171)</f>
        <v>0</v>
      </c>
    </row>
    <row r="144" spans="1:65" s="2" customFormat="1" ht="16.5" customHeight="1">
      <c r="A144" s="34"/>
      <c r="B144" s="35"/>
      <c r="C144" s="227" t="s">
        <v>242</v>
      </c>
      <c r="D144" s="227" t="s">
        <v>592</v>
      </c>
      <c r="E144" s="228" t="s">
        <v>3418</v>
      </c>
      <c r="F144" s="229" t="s">
        <v>3946</v>
      </c>
      <c r="G144" s="230" t="s">
        <v>2126</v>
      </c>
      <c r="H144" s="231">
        <v>32</v>
      </c>
      <c r="I144" s="232"/>
      <c r="J144" s="233">
        <f>ROUND(I144*H144,2)</f>
        <v>0</v>
      </c>
      <c r="K144" s="229" t="s">
        <v>649</v>
      </c>
      <c r="L144" s="234"/>
      <c r="M144" s="235" t="s">
        <v>1</v>
      </c>
      <c r="N144" s="236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1256</v>
      </c>
      <c r="AT144" s="203" t="s">
        <v>592</v>
      </c>
      <c r="AU144" s="203" t="s">
        <v>185</v>
      </c>
      <c r="AY144" s="17" t="s">
        <v>184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1256</v>
      </c>
      <c r="BM144" s="203" t="s">
        <v>3947</v>
      </c>
    </row>
    <row r="145" spans="1:65" s="14" customFormat="1" ht="11.25">
      <c r="B145" s="216"/>
      <c r="C145" s="217"/>
      <c r="D145" s="207" t="s">
        <v>193</v>
      </c>
      <c r="E145" s="218" t="s">
        <v>1</v>
      </c>
      <c r="F145" s="219" t="s">
        <v>715</v>
      </c>
      <c r="G145" s="217"/>
      <c r="H145" s="220">
        <v>32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193</v>
      </c>
      <c r="AU145" s="226" t="s">
        <v>185</v>
      </c>
      <c r="AV145" s="14" t="s">
        <v>84</v>
      </c>
      <c r="AW145" s="14" t="s">
        <v>31</v>
      </c>
      <c r="AX145" s="14" t="s">
        <v>75</v>
      </c>
      <c r="AY145" s="226" t="s">
        <v>184</v>
      </c>
    </row>
    <row r="146" spans="1:65" s="2" customFormat="1" ht="24">
      <c r="A146" s="34"/>
      <c r="B146" s="35"/>
      <c r="C146" s="192" t="s">
        <v>246</v>
      </c>
      <c r="D146" s="192" t="s">
        <v>187</v>
      </c>
      <c r="E146" s="193" t="s">
        <v>3948</v>
      </c>
      <c r="F146" s="194" t="s">
        <v>3949</v>
      </c>
      <c r="G146" s="195" t="s">
        <v>239</v>
      </c>
      <c r="H146" s="196">
        <v>32</v>
      </c>
      <c r="I146" s="197"/>
      <c r="J146" s="198">
        <f>ROUND(I146*H146,2)</f>
        <v>0</v>
      </c>
      <c r="K146" s="194" t="s">
        <v>190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1256</v>
      </c>
      <c r="AT146" s="203" t="s">
        <v>187</v>
      </c>
      <c r="AU146" s="203" t="s">
        <v>185</v>
      </c>
      <c r="AY146" s="17" t="s">
        <v>184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1256</v>
      </c>
      <c r="BM146" s="203" t="s">
        <v>3950</v>
      </c>
    </row>
    <row r="147" spans="1:65" s="14" customFormat="1" ht="11.25">
      <c r="B147" s="216"/>
      <c r="C147" s="217"/>
      <c r="D147" s="207" t="s">
        <v>193</v>
      </c>
      <c r="E147" s="218" t="s">
        <v>1</v>
      </c>
      <c r="F147" s="219" t="s">
        <v>715</v>
      </c>
      <c r="G147" s="217"/>
      <c r="H147" s="220">
        <v>32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193</v>
      </c>
      <c r="AU147" s="226" t="s">
        <v>185</v>
      </c>
      <c r="AV147" s="14" t="s">
        <v>84</v>
      </c>
      <c r="AW147" s="14" t="s">
        <v>31</v>
      </c>
      <c r="AX147" s="14" t="s">
        <v>75</v>
      </c>
      <c r="AY147" s="226" t="s">
        <v>184</v>
      </c>
    </row>
    <row r="148" spans="1:65" s="2" customFormat="1" ht="21.75" customHeight="1">
      <c r="A148" s="34"/>
      <c r="B148" s="35"/>
      <c r="C148" s="227" t="s">
        <v>251</v>
      </c>
      <c r="D148" s="227" t="s">
        <v>592</v>
      </c>
      <c r="E148" s="228" t="s">
        <v>3951</v>
      </c>
      <c r="F148" s="229" t="s">
        <v>3952</v>
      </c>
      <c r="G148" s="230" t="s">
        <v>327</v>
      </c>
      <c r="H148" s="231">
        <v>180</v>
      </c>
      <c r="I148" s="232"/>
      <c r="J148" s="233">
        <f>ROUND(I148*H148,2)</f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1256</v>
      </c>
      <c r="AT148" s="203" t="s">
        <v>592</v>
      </c>
      <c r="AU148" s="203" t="s">
        <v>185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1256</v>
      </c>
      <c r="BM148" s="203" t="s">
        <v>3953</v>
      </c>
    </row>
    <row r="149" spans="1:65" s="14" customFormat="1" ht="11.25">
      <c r="B149" s="216"/>
      <c r="C149" s="217"/>
      <c r="D149" s="207" t="s">
        <v>193</v>
      </c>
      <c r="E149" s="218" t="s">
        <v>1</v>
      </c>
      <c r="F149" s="219" t="s">
        <v>1654</v>
      </c>
      <c r="G149" s="217"/>
      <c r="H149" s="220">
        <v>180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193</v>
      </c>
      <c r="AU149" s="226" t="s">
        <v>185</v>
      </c>
      <c r="AV149" s="14" t="s">
        <v>84</v>
      </c>
      <c r="AW149" s="14" t="s">
        <v>31</v>
      </c>
      <c r="AX149" s="14" t="s">
        <v>75</v>
      </c>
      <c r="AY149" s="226" t="s">
        <v>184</v>
      </c>
    </row>
    <row r="150" spans="1:65" s="2" customFormat="1" ht="24">
      <c r="A150" s="34"/>
      <c r="B150" s="35"/>
      <c r="C150" s="192" t="s">
        <v>256</v>
      </c>
      <c r="D150" s="192" t="s">
        <v>187</v>
      </c>
      <c r="E150" s="193" t="s">
        <v>3954</v>
      </c>
      <c r="F150" s="194" t="s">
        <v>3955</v>
      </c>
      <c r="G150" s="195" t="s">
        <v>327</v>
      </c>
      <c r="H150" s="196">
        <v>180</v>
      </c>
      <c r="I150" s="197"/>
      <c r="J150" s="198">
        <f>ROUND(I150*H150,2)</f>
        <v>0</v>
      </c>
      <c r="K150" s="194" t="s">
        <v>190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1256</v>
      </c>
      <c r="AT150" s="203" t="s">
        <v>187</v>
      </c>
      <c r="AU150" s="203" t="s">
        <v>185</v>
      </c>
      <c r="AY150" s="17" t="s">
        <v>184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1256</v>
      </c>
      <c r="BM150" s="203" t="s">
        <v>3956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1654</v>
      </c>
      <c r="G151" s="217"/>
      <c r="H151" s="220">
        <v>180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185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2" customFormat="1" ht="36">
      <c r="A152" s="34"/>
      <c r="B152" s="35"/>
      <c r="C152" s="227" t="s">
        <v>261</v>
      </c>
      <c r="D152" s="227" t="s">
        <v>592</v>
      </c>
      <c r="E152" s="228" t="s">
        <v>3957</v>
      </c>
      <c r="F152" s="229" t="s">
        <v>3958</v>
      </c>
      <c r="G152" s="230" t="s">
        <v>2126</v>
      </c>
      <c r="H152" s="231">
        <v>10</v>
      </c>
      <c r="I152" s="232"/>
      <c r="J152" s="233">
        <f>ROUND(I152*H152,2)</f>
        <v>0</v>
      </c>
      <c r="K152" s="229" t="s">
        <v>649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1256</v>
      </c>
      <c r="AT152" s="203" t="s">
        <v>592</v>
      </c>
      <c r="AU152" s="203" t="s">
        <v>185</v>
      </c>
      <c r="AY152" s="17" t="s">
        <v>184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1256</v>
      </c>
      <c r="BM152" s="203" t="s">
        <v>3959</v>
      </c>
    </row>
    <row r="153" spans="1:65" s="14" customFormat="1" ht="11.25">
      <c r="B153" s="216"/>
      <c r="C153" s="217"/>
      <c r="D153" s="207" t="s">
        <v>193</v>
      </c>
      <c r="E153" s="218" t="s">
        <v>1</v>
      </c>
      <c r="F153" s="219" t="s">
        <v>261</v>
      </c>
      <c r="G153" s="217"/>
      <c r="H153" s="220">
        <v>10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193</v>
      </c>
      <c r="AU153" s="226" t="s">
        <v>185</v>
      </c>
      <c r="AV153" s="14" t="s">
        <v>84</v>
      </c>
      <c r="AW153" s="14" t="s">
        <v>31</v>
      </c>
      <c r="AX153" s="14" t="s">
        <v>75</v>
      </c>
      <c r="AY153" s="226" t="s">
        <v>184</v>
      </c>
    </row>
    <row r="154" spans="1:65" s="2" customFormat="1" ht="36">
      <c r="A154" s="34"/>
      <c r="B154" s="35"/>
      <c r="C154" s="227" t="s">
        <v>270</v>
      </c>
      <c r="D154" s="227" t="s">
        <v>592</v>
      </c>
      <c r="E154" s="228" t="s">
        <v>3960</v>
      </c>
      <c r="F154" s="229" t="s">
        <v>3961</v>
      </c>
      <c r="G154" s="230" t="s">
        <v>2126</v>
      </c>
      <c r="H154" s="231">
        <v>22</v>
      </c>
      <c r="I154" s="232"/>
      <c r="J154" s="233">
        <f>ROUND(I154*H154,2)</f>
        <v>0</v>
      </c>
      <c r="K154" s="229" t="s">
        <v>649</v>
      </c>
      <c r="L154" s="234"/>
      <c r="M154" s="235" t="s">
        <v>1</v>
      </c>
      <c r="N154" s="236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1256</v>
      </c>
      <c r="AT154" s="203" t="s">
        <v>592</v>
      </c>
      <c r="AU154" s="203" t="s">
        <v>185</v>
      </c>
      <c r="AY154" s="17" t="s">
        <v>184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1256</v>
      </c>
      <c r="BM154" s="203" t="s">
        <v>3962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519</v>
      </c>
      <c r="G155" s="217"/>
      <c r="H155" s="220">
        <v>22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185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2" customFormat="1" ht="24">
      <c r="A156" s="34"/>
      <c r="B156" s="35"/>
      <c r="C156" s="227" t="s">
        <v>287</v>
      </c>
      <c r="D156" s="227" t="s">
        <v>592</v>
      </c>
      <c r="E156" s="228" t="s">
        <v>3963</v>
      </c>
      <c r="F156" s="229" t="s">
        <v>3964</v>
      </c>
      <c r="G156" s="230" t="s">
        <v>2126</v>
      </c>
      <c r="H156" s="231">
        <v>94</v>
      </c>
      <c r="I156" s="232"/>
      <c r="J156" s="233">
        <f>ROUND(I156*H156,2)</f>
        <v>0</v>
      </c>
      <c r="K156" s="229" t="s">
        <v>649</v>
      </c>
      <c r="L156" s="234"/>
      <c r="M156" s="235" t="s">
        <v>1</v>
      </c>
      <c r="N156" s="236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1256</v>
      </c>
      <c r="AT156" s="203" t="s">
        <v>592</v>
      </c>
      <c r="AU156" s="203" t="s">
        <v>185</v>
      </c>
      <c r="AY156" s="17" t="s">
        <v>184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1256</v>
      </c>
      <c r="BM156" s="203" t="s">
        <v>3965</v>
      </c>
    </row>
    <row r="157" spans="1:65" s="14" customFormat="1" ht="11.25">
      <c r="B157" s="216"/>
      <c r="C157" s="217"/>
      <c r="D157" s="207" t="s">
        <v>193</v>
      </c>
      <c r="E157" s="218" t="s">
        <v>1</v>
      </c>
      <c r="F157" s="219" t="s">
        <v>729</v>
      </c>
      <c r="G157" s="217"/>
      <c r="H157" s="220">
        <v>94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193</v>
      </c>
      <c r="AU157" s="226" t="s">
        <v>185</v>
      </c>
      <c r="AV157" s="14" t="s">
        <v>84</v>
      </c>
      <c r="AW157" s="14" t="s">
        <v>31</v>
      </c>
      <c r="AX157" s="14" t="s">
        <v>75</v>
      </c>
      <c r="AY157" s="226" t="s">
        <v>184</v>
      </c>
    </row>
    <row r="158" spans="1:65" s="2" customFormat="1" ht="33" customHeight="1">
      <c r="A158" s="34"/>
      <c r="B158" s="35"/>
      <c r="C158" s="227" t="s">
        <v>324</v>
      </c>
      <c r="D158" s="227" t="s">
        <v>592</v>
      </c>
      <c r="E158" s="228" t="s">
        <v>3966</v>
      </c>
      <c r="F158" s="229" t="s">
        <v>3967</v>
      </c>
      <c r="G158" s="230" t="s">
        <v>2126</v>
      </c>
      <c r="H158" s="231">
        <v>94</v>
      </c>
      <c r="I158" s="232"/>
      <c r="J158" s="233">
        <f>ROUND(I158*H158,2)</f>
        <v>0</v>
      </c>
      <c r="K158" s="229" t="s">
        <v>649</v>
      </c>
      <c r="L158" s="234"/>
      <c r="M158" s="235" t="s">
        <v>1</v>
      </c>
      <c r="N158" s="236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1256</v>
      </c>
      <c r="AT158" s="203" t="s">
        <v>592</v>
      </c>
      <c r="AU158" s="203" t="s">
        <v>185</v>
      </c>
      <c r="AY158" s="17" t="s">
        <v>184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1256</v>
      </c>
      <c r="BM158" s="203" t="s">
        <v>3968</v>
      </c>
    </row>
    <row r="159" spans="1:65" s="14" customFormat="1" ht="11.25">
      <c r="B159" s="216"/>
      <c r="C159" s="217"/>
      <c r="D159" s="207" t="s">
        <v>193</v>
      </c>
      <c r="E159" s="218" t="s">
        <v>1</v>
      </c>
      <c r="F159" s="219" t="s">
        <v>729</v>
      </c>
      <c r="G159" s="217"/>
      <c r="H159" s="220">
        <v>94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193</v>
      </c>
      <c r="AU159" s="226" t="s">
        <v>185</v>
      </c>
      <c r="AV159" s="14" t="s">
        <v>84</v>
      </c>
      <c r="AW159" s="14" t="s">
        <v>31</v>
      </c>
      <c r="AX159" s="14" t="s">
        <v>75</v>
      </c>
      <c r="AY159" s="226" t="s">
        <v>184</v>
      </c>
    </row>
    <row r="160" spans="1:65" s="2" customFormat="1" ht="16.5" customHeight="1">
      <c r="A160" s="34"/>
      <c r="B160" s="35"/>
      <c r="C160" s="192" t="s">
        <v>343</v>
      </c>
      <c r="D160" s="192" t="s">
        <v>187</v>
      </c>
      <c r="E160" s="193" t="s">
        <v>3969</v>
      </c>
      <c r="F160" s="194" t="s">
        <v>3970</v>
      </c>
      <c r="G160" s="195" t="s">
        <v>239</v>
      </c>
      <c r="H160" s="196">
        <v>104</v>
      </c>
      <c r="I160" s="197"/>
      <c r="J160" s="198">
        <f>ROUND(I160*H160,2)</f>
        <v>0</v>
      </c>
      <c r="K160" s="194" t="s">
        <v>190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1256</v>
      </c>
      <c r="AT160" s="203" t="s">
        <v>187</v>
      </c>
      <c r="AU160" s="203" t="s">
        <v>185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1256</v>
      </c>
      <c r="BM160" s="203" t="s">
        <v>3971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1267</v>
      </c>
      <c r="G161" s="217"/>
      <c r="H161" s="220">
        <v>104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185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2" customFormat="1" ht="16.5" customHeight="1">
      <c r="A162" s="34"/>
      <c r="B162" s="35"/>
      <c r="C162" s="192" t="s">
        <v>8</v>
      </c>
      <c r="D162" s="192" t="s">
        <v>187</v>
      </c>
      <c r="E162" s="193" t="s">
        <v>3972</v>
      </c>
      <c r="F162" s="194" t="s">
        <v>3973</v>
      </c>
      <c r="G162" s="195" t="s">
        <v>2126</v>
      </c>
      <c r="H162" s="196">
        <v>22</v>
      </c>
      <c r="I162" s="197"/>
      <c r="J162" s="198">
        <f>ROUND(I162*H162,2)</f>
        <v>0</v>
      </c>
      <c r="K162" s="194" t="s">
        <v>190</v>
      </c>
      <c r="L162" s="39"/>
      <c r="M162" s="199" t="s">
        <v>1</v>
      </c>
      <c r="N162" s="200" t="s">
        <v>40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1256</v>
      </c>
      <c r="AT162" s="203" t="s">
        <v>187</v>
      </c>
      <c r="AU162" s="203" t="s">
        <v>185</v>
      </c>
      <c r="AY162" s="17" t="s">
        <v>184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82</v>
      </c>
      <c r="BK162" s="204">
        <f>ROUND(I162*H162,2)</f>
        <v>0</v>
      </c>
      <c r="BL162" s="17" t="s">
        <v>1256</v>
      </c>
      <c r="BM162" s="203" t="s">
        <v>3974</v>
      </c>
    </row>
    <row r="163" spans="1:65" s="14" customFormat="1" ht="11.25">
      <c r="B163" s="216"/>
      <c r="C163" s="217"/>
      <c r="D163" s="207" t="s">
        <v>193</v>
      </c>
      <c r="E163" s="218" t="s">
        <v>1</v>
      </c>
      <c r="F163" s="219" t="s">
        <v>519</v>
      </c>
      <c r="G163" s="217"/>
      <c r="H163" s="220">
        <v>22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193</v>
      </c>
      <c r="AU163" s="226" t="s">
        <v>185</v>
      </c>
      <c r="AV163" s="14" t="s">
        <v>84</v>
      </c>
      <c r="AW163" s="14" t="s">
        <v>31</v>
      </c>
      <c r="AX163" s="14" t="s">
        <v>75</v>
      </c>
      <c r="AY163" s="226" t="s">
        <v>184</v>
      </c>
    </row>
    <row r="164" spans="1:65" s="2" customFormat="1" ht="21.75" customHeight="1">
      <c r="A164" s="34"/>
      <c r="B164" s="35"/>
      <c r="C164" s="227" t="s">
        <v>382</v>
      </c>
      <c r="D164" s="227" t="s">
        <v>592</v>
      </c>
      <c r="E164" s="228" t="s">
        <v>3975</v>
      </c>
      <c r="F164" s="229" t="s">
        <v>3976</v>
      </c>
      <c r="G164" s="230" t="s">
        <v>327</v>
      </c>
      <c r="H164" s="231">
        <v>8890</v>
      </c>
      <c r="I164" s="232"/>
      <c r="J164" s="233">
        <f>ROUND(I164*H164,2)</f>
        <v>0</v>
      </c>
      <c r="K164" s="229" t="s">
        <v>649</v>
      </c>
      <c r="L164" s="234"/>
      <c r="M164" s="235" t="s">
        <v>1</v>
      </c>
      <c r="N164" s="236" t="s">
        <v>40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1256</v>
      </c>
      <c r="AT164" s="203" t="s">
        <v>592</v>
      </c>
      <c r="AU164" s="203" t="s">
        <v>185</v>
      </c>
      <c r="AY164" s="17" t="s">
        <v>184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1256</v>
      </c>
      <c r="BM164" s="203" t="s">
        <v>3977</v>
      </c>
    </row>
    <row r="165" spans="1:65" s="14" customFormat="1" ht="11.25">
      <c r="B165" s="216"/>
      <c r="C165" s="217"/>
      <c r="D165" s="207" t="s">
        <v>193</v>
      </c>
      <c r="E165" s="218" t="s">
        <v>1</v>
      </c>
      <c r="F165" s="219" t="s">
        <v>3978</v>
      </c>
      <c r="G165" s="217"/>
      <c r="H165" s="220">
        <v>8890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193</v>
      </c>
      <c r="AU165" s="226" t="s">
        <v>185</v>
      </c>
      <c r="AV165" s="14" t="s">
        <v>84</v>
      </c>
      <c r="AW165" s="14" t="s">
        <v>31</v>
      </c>
      <c r="AX165" s="14" t="s">
        <v>75</v>
      </c>
      <c r="AY165" s="226" t="s">
        <v>184</v>
      </c>
    </row>
    <row r="166" spans="1:65" s="2" customFormat="1" ht="21.75" customHeight="1">
      <c r="A166" s="34"/>
      <c r="B166" s="35"/>
      <c r="C166" s="192" t="s">
        <v>390</v>
      </c>
      <c r="D166" s="192" t="s">
        <v>187</v>
      </c>
      <c r="E166" s="193" t="s">
        <v>3979</v>
      </c>
      <c r="F166" s="194" t="s">
        <v>3980</v>
      </c>
      <c r="G166" s="195" t="s">
        <v>327</v>
      </c>
      <c r="H166" s="196">
        <v>8890</v>
      </c>
      <c r="I166" s="197"/>
      <c r="J166" s="198">
        <f>ROUND(I166*H166,2)</f>
        <v>0</v>
      </c>
      <c r="K166" s="194" t="s">
        <v>649</v>
      </c>
      <c r="L166" s="39"/>
      <c r="M166" s="199" t="s">
        <v>1</v>
      </c>
      <c r="N166" s="200" t="s">
        <v>40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1256</v>
      </c>
      <c r="AT166" s="203" t="s">
        <v>187</v>
      </c>
      <c r="AU166" s="203" t="s">
        <v>185</v>
      </c>
      <c r="AY166" s="17" t="s">
        <v>184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1256</v>
      </c>
      <c r="BM166" s="203" t="s">
        <v>3981</v>
      </c>
    </row>
    <row r="167" spans="1:65" s="14" customFormat="1" ht="11.25">
      <c r="B167" s="216"/>
      <c r="C167" s="217"/>
      <c r="D167" s="207" t="s">
        <v>193</v>
      </c>
      <c r="E167" s="218" t="s">
        <v>1</v>
      </c>
      <c r="F167" s="219" t="s">
        <v>3978</v>
      </c>
      <c r="G167" s="217"/>
      <c r="H167" s="220">
        <v>8890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193</v>
      </c>
      <c r="AU167" s="226" t="s">
        <v>185</v>
      </c>
      <c r="AV167" s="14" t="s">
        <v>84</v>
      </c>
      <c r="AW167" s="14" t="s">
        <v>31</v>
      </c>
      <c r="AX167" s="14" t="s">
        <v>75</v>
      </c>
      <c r="AY167" s="226" t="s">
        <v>184</v>
      </c>
    </row>
    <row r="168" spans="1:65" s="2" customFormat="1" ht="21.75" customHeight="1">
      <c r="A168" s="34"/>
      <c r="B168" s="35"/>
      <c r="C168" s="192" t="s">
        <v>455</v>
      </c>
      <c r="D168" s="192" t="s">
        <v>187</v>
      </c>
      <c r="E168" s="193" t="s">
        <v>3982</v>
      </c>
      <c r="F168" s="194" t="s">
        <v>3983</v>
      </c>
      <c r="G168" s="195" t="s">
        <v>2126</v>
      </c>
      <c r="H168" s="196">
        <v>148</v>
      </c>
      <c r="I168" s="197"/>
      <c r="J168" s="198">
        <f>ROUND(I168*H168,2)</f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888</v>
      </c>
      <c r="AT168" s="203" t="s">
        <v>187</v>
      </c>
      <c r="AU168" s="203" t="s">
        <v>185</v>
      </c>
      <c r="AY168" s="17" t="s">
        <v>184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888</v>
      </c>
      <c r="BM168" s="203" t="s">
        <v>3984</v>
      </c>
    </row>
    <row r="169" spans="1:65" s="14" customFormat="1" ht="11.25">
      <c r="B169" s="216"/>
      <c r="C169" s="217"/>
      <c r="D169" s="207" t="s">
        <v>193</v>
      </c>
      <c r="E169" s="218" t="s">
        <v>1</v>
      </c>
      <c r="F169" s="219" t="s">
        <v>1492</v>
      </c>
      <c r="G169" s="217"/>
      <c r="H169" s="220">
        <v>148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193</v>
      </c>
      <c r="AU169" s="226" t="s">
        <v>185</v>
      </c>
      <c r="AV169" s="14" t="s">
        <v>84</v>
      </c>
      <c r="AW169" s="14" t="s">
        <v>31</v>
      </c>
      <c r="AX169" s="14" t="s">
        <v>75</v>
      </c>
      <c r="AY169" s="226" t="s">
        <v>184</v>
      </c>
    </row>
    <row r="170" spans="1:65" s="2" customFormat="1" ht="16.5" customHeight="1">
      <c r="A170" s="34"/>
      <c r="B170" s="35"/>
      <c r="C170" s="192" t="s">
        <v>502</v>
      </c>
      <c r="D170" s="192" t="s">
        <v>187</v>
      </c>
      <c r="E170" s="193" t="s">
        <v>3985</v>
      </c>
      <c r="F170" s="194" t="s">
        <v>3986</v>
      </c>
      <c r="G170" s="195" t="s">
        <v>2126</v>
      </c>
      <c r="H170" s="196">
        <v>148</v>
      </c>
      <c r="I170" s="197"/>
      <c r="J170" s="198">
        <f>ROUND(I170*H170,2)</f>
        <v>0</v>
      </c>
      <c r="K170" s="194" t="s">
        <v>649</v>
      </c>
      <c r="L170" s="39"/>
      <c r="M170" s="199" t="s">
        <v>1</v>
      </c>
      <c r="N170" s="200" t="s">
        <v>40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888</v>
      </c>
      <c r="AT170" s="203" t="s">
        <v>187</v>
      </c>
      <c r="AU170" s="203" t="s">
        <v>185</v>
      </c>
      <c r="AY170" s="17" t="s">
        <v>184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888</v>
      </c>
      <c r="BM170" s="203" t="s">
        <v>3987</v>
      </c>
    </row>
    <row r="171" spans="1:65" s="14" customFormat="1" ht="11.25">
      <c r="B171" s="216"/>
      <c r="C171" s="217"/>
      <c r="D171" s="207" t="s">
        <v>193</v>
      </c>
      <c r="E171" s="218" t="s">
        <v>1</v>
      </c>
      <c r="F171" s="219" t="s">
        <v>1492</v>
      </c>
      <c r="G171" s="217"/>
      <c r="H171" s="220">
        <v>148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193</v>
      </c>
      <c r="AU171" s="226" t="s">
        <v>185</v>
      </c>
      <c r="AV171" s="14" t="s">
        <v>84</v>
      </c>
      <c r="AW171" s="14" t="s">
        <v>31</v>
      </c>
      <c r="AX171" s="14" t="s">
        <v>75</v>
      </c>
      <c r="AY171" s="226" t="s">
        <v>184</v>
      </c>
    </row>
    <row r="172" spans="1:65" s="12" customFormat="1" ht="20.85" customHeight="1">
      <c r="B172" s="176"/>
      <c r="C172" s="177"/>
      <c r="D172" s="178" t="s">
        <v>74</v>
      </c>
      <c r="E172" s="190" t="s">
        <v>3988</v>
      </c>
      <c r="F172" s="190" t="s">
        <v>3989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SUM(P173:P184)</f>
        <v>0</v>
      </c>
      <c r="Q172" s="184"/>
      <c r="R172" s="185">
        <f>SUM(R173:R184)</f>
        <v>0</v>
      </c>
      <c r="S172" s="184"/>
      <c r="T172" s="186">
        <f>SUM(T173:T184)</f>
        <v>0</v>
      </c>
      <c r="AR172" s="187" t="s">
        <v>82</v>
      </c>
      <c r="AT172" s="188" t="s">
        <v>74</v>
      </c>
      <c r="AU172" s="188" t="s">
        <v>84</v>
      </c>
      <c r="AY172" s="187" t="s">
        <v>184</v>
      </c>
      <c r="BK172" s="189">
        <f>SUM(BK173:BK184)</f>
        <v>0</v>
      </c>
    </row>
    <row r="173" spans="1:65" s="2" customFormat="1" ht="24">
      <c r="A173" s="34"/>
      <c r="B173" s="35"/>
      <c r="C173" s="227" t="s">
        <v>507</v>
      </c>
      <c r="D173" s="227" t="s">
        <v>592</v>
      </c>
      <c r="E173" s="228" t="s">
        <v>3990</v>
      </c>
      <c r="F173" s="229" t="s">
        <v>3991</v>
      </c>
      <c r="G173" s="230" t="s">
        <v>2126</v>
      </c>
      <c r="H173" s="231">
        <v>1</v>
      </c>
      <c r="I173" s="232"/>
      <c r="J173" s="233">
        <f>ROUND(I173*H173,2)</f>
        <v>0</v>
      </c>
      <c r="K173" s="229" t="s">
        <v>649</v>
      </c>
      <c r="L173" s="234"/>
      <c r="M173" s="235" t="s">
        <v>1</v>
      </c>
      <c r="N173" s="236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1256</v>
      </c>
      <c r="AT173" s="203" t="s">
        <v>592</v>
      </c>
      <c r="AU173" s="203" t="s">
        <v>185</v>
      </c>
      <c r="AY173" s="17" t="s">
        <v>184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1256</v>
      </c>
      <c r="BM173" s="203" t="s">
        <v>3992</v>
      </c>
    </row>
    <row r="174" spans="1:65" s="14" customFormat="1" ht="11.25">
      <c r="B174" s="216"/>
      <c r="C174" s="217"/>
      <c r="D174" s="207" t="s">
        <v>193</v>
      </c>
      <c r="E174" s="218" t="s">
        <v>1</v>
      </c>
      <c r="F174" s="219" t="s">
        <v>82</v>
      </c>
      <c r="G174" s="217"/>
      <c r="H174" s="220">
        <v>1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193</v>
      </c>
      <c r="AU174" s="226" t="s">
        <v>185</v>
      </c>
      <c r="AV174" s="14" t="s">
        <v>84</v>
      </c>
      <c r="AW174" s="14" t="s">
        <v>31</v>
      </c>
      <c r="AX174" s="14" t="s">
        <v>75</v>
      </c>
      <c r="AY174" s="226" t="s">
        <v>184</v>
      </c>
    </row>
    <row r="175" spans="1:65" s="2" customFormat="1" ht="16.5" customHeight="1">
      <c r="A175" s="34"/>
      <c r="B175" s="35"/>
      <c r="C175" s="227" t="s">
        <v>7</v>
      </c>
      <c r="D175" s="227" t="s">
        <v>592</v>
      </c>
      <c r="E175" s="228" t="s">
        <v>3993</v>
      </c>
      <c r="F175" s="229" t="s">
        <v>3994</v>
      </c>
      <c r="G175" s="230" t="s">
        <v>2126</v>
      </c>
      <c r="H175" s="231">
        <v>48</v>
      </c>
      <c r="I175" s="232"/>
      <c r="J175" s="233">
        <f>ROUND(I175*H175,2)</f>
        <v>0</v>
      </c>
      <c r="K175" s="229" t="s">
        <v>649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1256</v>
      </c>
      <c r="AT175" s="203" t="s">
        <v>592</v>
      </c>
      <c r="AU175" s="203" t="s">
        <v>185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1256</v>
      </c>
      <c r="BM175" s="203" t="s">
        <v>3995</v>
      </c>
    </row>
    <row r="176" spans="1:65" s="14" customFormat="1" ht="11.25">
      <c r="B176" s="216"/>
      <c r="C176" s="217"/>
      <c r="D176" s="207" t="s">
        <v>193</v>
      </c>
      <c r="E176" s="218" t="s">
        <v>1</v>
      </c>
      <c r="F176" s="219" t="s">
        <v>819</v>
      </c>
      <c r="G176" s="217"/>
      <c r="H176" s="220">
        <v>48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193</v>
      </c>
      <c r="AU176" s="226" t="s">
        <v>185</v>
      </c>
      <c r="AV176" s="14" t="s">
        <v>84</v>
      </c>
      <c r="AW176" s="14" t="s">
        <v>31</v>
      </c>
      <c r="AX176" s="14" t="s">
        <v>75</v>
      </c>
      <c r="AY176" s="226" t="s">
        <v>184</v>
      </c>
    </row>
    <row r="177" spans="1:65" s="2" customFormat="1" ht="21.75" customHeight="1">
      <c r="A177" s="34"/>
      <c r="B177" s="35"/>
      <c r="C177" s="227" t="s">
        <v>519</v>
      </c>
      <c r="D177" s="227" t="s">
        <v>592</v>
      </c>
      <c r="E177" s="228" t="s">
        <v>3996</v>
      </c>
      <c r="F177" s="229" t="s">
        <v>3997</v>
      </c>
      <c r="G177" s="230" t="s">
        <v>2126</v>
      </c>
      <c r="H177" s="231">
        <v>50</v>
      </c>
      <c r="I177" s="232"/>
      <c r="J177" s="233">
        <f>ROUND(I177*H177,2)</f>
        <v>0</v>
      </c>
      <c r="K177" s="229" t="s">
        <v>649</v>
      </c>
      <c r="L177" s="234"/>
      <c r="M177" s="235" t="s">
        <v>1</v>
      </c>
      <c r="N177" s="236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1256</v>
      </c>
      <c r="AT177" s="203" t="s">
        <v>592</v>
      </c>
      <c r="AU177" s="203" t="s">
        <v>185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1256</v>
      </c>
      <c r="BM177" s="203" t="s">
        <v>3998</v>
      </c>
    </row>
    <row r="178" spans="1:65" s="14" customFormat="1" ht="11.25">
      <c r="B178" s="216"/>
      <c r="C178" s="217"/>
      <c r="D178" s="207" t="s">
        <v>193</v>
      </c>
      <c r="E178" s="218" t="s">
        <v>1</v>
      </c>
      <c r="F178" s="219" t="s">
        <v>828</v>
      </c>
      <c r="G178" s="217"/>
      <c r="H178" s="220">
        <v>50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193</v>
      </c>
      <c r="AU178" s="226" t="s">
        <v>185</v>
      </c>
      <c r="AV178" s="14" t="s">
        <v>84</v>
      </c>
      <c r="AW178" s="14" t="s">
        <v>31</v>
      </c>
      <c r="AX178" s="14" t="s">
        <v>75</v>
      </c>
      <c r="AY178" s="226" t="s">
        <v>184</v>
      </c>
    </row>
    <row r="179" spans="1:65" s="2" customFormat="1" ht="24">
      <c r="A179" s="34"/>
      <c r="B179" s="35"/>
      <c r="C179" s="227" t="s">
        <v>250</v>
      </c>
      <c r="D179" s="227" t="s">
        <v>592</v>
      </c>
      <c r="E179" s="228" t="s">
        <v>3999</v>
      </c>
      <c r="F179" s="229" t="s">
        <v>4000</v>
      </c>
      <c r="G179" s="230" t="s">
        <v>2126</v>
      </c>
      <c r="H179" s="231">
        <v>8</v>
      </c>
      <c r="I179" s="232"/>
      <c r="J179" s="233">
        <f>ROUND(I179*H179,2)</f>
        <v>0</v>
      </c>
      <c r="K179" s="229" t="s">
        <v>649</v>
      </c>
      <c r="L179" s="234"/>
      <c r="M179" s="235" t="s">
        <v>1</v>
      </c>
      <c r="N179" s="236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1256</v>
      </c>
      <c r="AT179" s="203" t="s">
        <v>592</v>
      </c>
      <c r="AU179" s="203" t="s">
        <v>185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1256</v>
      </c>
      <c r="BM179" s="203" t="s">
        <v>4001</v>
      </c>
    </row>
    <row r="180" spans="1:65" s="14" customFormat="1" ht="11.25">
      <c r="B180" s="216"/>
      <c r="C180" s="217"/>
      <c r="D180" s="207" t="s">
        <v>193</v>
      </c>
      <c r="E180" s="218" t="s">
        <v>1</v>
      </c>
      <c r="F180" s="219" t="s">
        <v>251</v>
      </c>
      <c r="G180" s="217"/>
      <c r="H180" s="220">
        <v>8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193</v>
      </c>
      <c r="AU180" s="226" t="s">
        <v>185</v>
      </c>
      <c r="AV180" s="14" t="s">
        <v>84</v>
      </c>
      <c r="AW180" s="14" t="s">
        <v>31</v>
      </c>
      <c r="AX180" s="14" t="s">
        <v>75</v>
      </c>
      <c r="AY180" s="226" t="s">
        <v>184</v>
      </c>
    </row>
    <row r="181" spans="1:65" s="2" customFormat="1" ht="36">
      <c r="A181" s="34"/>
      <c r="B181" s="35"/>
      <c r="C181" s="227" t="s">
        <v>539</v>
      </c>
      <c r="D181" s="227" t="s">
        <v>592</v>
      </c>
      <c r="E181" s="228" t="s">
        <v>4002</v>
      </c>
      <c r="F181" s="229" t="s">
        <v>4003</v>
      </c>
      <c r="G181" s="230" t="s">
        <v>2126</v>
      </c>
      <c r="H181" s="231">
        <v>4</v>
      </c>
      <c r="I181" s="232"/>
      <c r="J181" s="233">
        <f>ROUND(I181*H181,2)</f>
        <v>0</v>
      </c>
      <c r="K181" s="229" t="s">
        <v>649</v>
      </c>
      <c r="L181" s="234"/>
      <c r="M181" s="235" t="s">
        <v>1</v>
      </c>
      <c r="N181" s="236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1256</v>
      </c>
      <c r="AT181" s="203" t="s">
        <v>592</v>
      </c>
      <c r="AU181" s="203" t="s">
        <v>185</v>
      </c>
      <c r="AY181" s="17" t="s">
        <v>184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1256</v>
      </c>
      <c r="BM181" s="203" t="s">
        <v>4004</v>
      </c>
    </row>
    <row r="182" spans="1:65" s="14" customFormat="1" ht="11.25">
      <c r="B182" s="216"/>
      <c r="C182" s="217"/>
      <c r="D182" s="207" t="s">
        <v>193</v>
      </c>
      <c r="E182" s="218" t="s">
        <v>1</v>
      </c>
      <c r="F182" s="219" t="s">
        <v>191</v>
      </c>
      <c r="G182" s="217"/>
      <c r="H182" s="220">
        <v>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193</v>
      </c>
      <c r="AU182" s="226" t="s">
        <v>185</v>
      </c>
      <c r="AV182" s="14" t="s">
        <v>84</v>
      </c>
      <c r="AW182" s="14" t="s">
        <v>31</v>
      </c>
      <c r="AX182" s="14" t="s">
        <v>75</v>
      </c>
      <c r="AY182" s="226" t="s">
        <v>184</v>
      </c>
    </row>
    <row r="183" spans="1:65" s="2" customFormat="1" ht="21.75" customHeight="1">
      <c r="A183" s="34"/>
      <c r="B183" s="35"/>
      <c r="C183" s="227" t="s">
        <v>565</v>
      </c>
      <c r="D183" s="227" t="s">
        <v>592</v>
      </c>
      <c r="E183" s="228" t="s">
        <v>4005</v>
      </c>
      <c r="F183" s="229" t="s">
        <v>4006</v>
      </c>
      <c r="G183" s="230" t="s">
        <v>2126</v>
      </c>
      <c r="H183" s="231">
        <v>8</v>
      </c>
      <c r="I183" s="232"/>
      <c r="J183" s="233">
        <f>ROUND(I183*H183,2)</f>
        <v>0</v>
      </c>
      <c r="K183" s="229" t="s">
        <v>649</v>
      </c>
      <c r="L183" s="234"/>
      <c r="M183" s="235" t="s">
        <v>1</v>
      </c>
      <c r="N183" s="236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1256</v>
      </c>
      <c r="AT183" s="203" t="s">
        <v>592</v>
      </c>
      <c r="AU183" s="203" t="s">
        <v>185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1256</v>
      </c>
      <c r="BM183" s="203" t="s">
        <v>4007</v>
      </c>
    </row>
    <row r="184" spans="1:65" s="14" customFormat="1" ht="11.25">
      <c r="B184" s="216"/>
      <c r="C184" s="217"/>
      <c r="D184" s="207" t="s">
        <v>193</v>
      </c>
      <c r="E184" s="218" t="s">
        <v>1</v>
      </c>
      <c r="F184" s="219" t="s">
        <v>251</v>
      </c>
      <c r="G184" s="217"/>
      <c r="H184" s="220">
        <v>8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193</v>
      </c>
      <c r="AU184" s="226" t="s">
        <v>185</v>
      </c>
      <c r="AV184" s="14" t="s">
        <v>84</v>
      </c>
      <c r="AW184" s="14" t="s">
        <v>31</v>
      </c>
      <c r="AX184" s="14" t="s">
        <v>75</v>
      </c>
      <c r="AY184" s="226" t="s">
        <v>184</v>
      </c>
    </row>
    <row r="185" spans="1:65" s="12" customFormat="1" ht="20.85" customHeight="1">
      <c r="B185" s="176"/>
      <c r="C185" s="177"/>
      <c r="D185" s="178" t="s">
        <v>74</v>
      </c>
      <c r="E185" s="190" t="s">
        <v>4008</v>
      </c>
      <c r="F185" s="190" t="s">
        <v>4009</v>
      </c>
      <c r="G185" s="177"/>
      <c r="H185" s="177"/>
      <c r="I185" s="180"/>
      <c r="J185" s="191">
        <f>BK185</f>
        <v>0</v>
      </c>
      <c r="K185" s="177"/>
      <c r="L185" s="182"/>
      <c r="M185" s="183"/>
      <c r="N185" s="184"/>
      <c r="O185" s="184"/>
      <c r="P185" s="185">
        <f>SUM(P186:P195)</f>
        <v>0</v>
      </c>
      <c r="Q185" s="184"/>
      <c r="R185" s="185">
        <f>SUM(R186:R195)</f>
        <v>0</v>
      </c>
      <c r="S185" s="184"/>
      <c r="T185" s="186">
        <f>SUM(T186:T195)</f>
        <v>0</v>
      </c>
      <c r="AR185" s="187" t="s">
        <v>82</v>
      </c>
      <c r="AT185" s="188" t="s">
        <v>74</v>
      </c>
      <c r="AU185" s="188" t="s">
        <v>84</v>
      </c>
      <c r="AY185" s="187" t="s">
        <v>184</v>
      </c>
      <c r="BK185" s="189">
        <f>SUM(BK186:BK195)</f>
        <v>0</v>
      </c>
    </row>
    <row r="186" spans="1:65" s="2" customFormat="1" ht="24">
      <c r="A186" s="34"/>
      <c r="B186" s="35"/>
      <c r="C186" s="227" t="s">
        <v>591</v>
      </c>
      <c r="D186" s="227" t="s">
        <v>592</v>
      </c>
      <c r="E186" s="228" t="s">
        <v>4010</v>
      </c>
      <c r="F186" s="229" t="s">
        <v>4011</v>
      </c>
      <c r="G186" s="230" t="s">
        <v>2126</v>
      </c>
      <c r="H186" s="231">
        <v>1</v>
      </c>
      <c r="I186" s="232"/>
      <c r="J186" s="233">
        <f>ROUND(I186*H186,2)</f>
        <v>0</v>
      </c>
      <c r="K186" s="229" t="s">
        <v>649</v>
      </c>
      <c r="L186" s="234"/>
      <c r="M186" s="235" t="s">
        <v>1</v>
      </c>
      <c r="N186" s="236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1256</v>
      </c>
      <c r="AT186" s="203" t="s">
        <v>592</v>
      </c>
      <c r="AU186" s="203" t="s">
        <v>185</v>
      </c>
      <c r="AY186" s="17" t="s">
        <v>184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1256</v>
      </c>
      <c r="BM186" s="203" t="s">
        <v>4012</v>
      </c>
    </row>
    <row r="187" spans="1:65" s="14" customFormat="1" ht="11.25">
      <c r="B187" s="216"/>
      <c r="C187" s="217"/>
      <c r="D187" s="207" t="s">
        <v>193</v>
      </c>
      <c r="E187" s="218" t="s">
        <v>1</v>
      </c>
      <c r="F187" s="219" t="s">
        <v>82</v>
      </c>
      <c r="G187" s="217"/>
      <c r="H187" s="220">
        <v>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193</v>
      </c>
      <c r="AU187" s="226" t="s">
        <v>185</v>
      </c>
      <c r="AV187" s="14" t="s">
        <v>84</v>
      </c>
      <c r="AW187" s="14" t="s">
        <v>31</v>
      </c>
      <c r="AX187" s="14" t="s">
        <v>75</v>
      </c>
      <c r="AY187" s="226" t="s">
        <v>184</v>
      </c>
    </row>
    <row r="188" spans="1:65" s="2" customFormat="1" ht="16.5" customHeight="1">
      <c r="A188" s="34"/>
      <c r="B188" s="35"/>
      <c r="C188" s="227" t="s">
        <v>597</v>
      </c>
      <c r="D188" s="227" t="s">
        <v>592</v>
      </c>
      <c r="E188" s="228" t="s">
        <v>4013</v>
      </c>
      <c r="F188" s="229" t="s">
        <v>4014</v>
      </c>
      <c r="G188" s="230" t="s">
        <v>2126</v>
      </c>
      <c r="H188" s="231">
        <v>4</v>
      </c>
      <c r="I188" s="232"/>
      <c r="J188" s="233">
        <f>ROUND(I188*H188,2)</f>
        <v>0</v>
      </c>
      <c r="K188" s="229" t="s">
        <v>649</v>
      </c>
      <c r="L188" s="234"/>
      <c r="M188" s="235" t="s">
        <v>1</v>
      </c>
      <c r="N188" s="236" t="s">
        <v>40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1256</v>
      </c>
      <c r="AT188" s="203" t="s">
        <v>592</v>
      </c>
      <c r="AU188" s="203" t="s">
        <v>185</v>
      </c>
      <c r="AY188" s="17" t="s">
        <v>184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1256</v>
      </c>
      <c r="BM188" s="203" t="s">
        <v>4015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191</v>
      </c>
      <c r="G189" s="217"/>
      <c r="H189" s="220">
        <v>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185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2" customFormat="1" ht="24">
      <c r="A190" s="34"/>
      <c r="B190" s="35"/>
      <c r="C190" s="227" t="s">
        <v>626</v>
      </c>
      <c r="D190" s="227" t="s">
        <v>592</v>
      </c>
      <c r="E190" s="228" t="s">
        <v>4016</v>
      </c>
      <c r="F190" s="229" t="s">
        <v>4017</v>
      </c>
      <c r="G190" s="230" t="s">
        <v>2126</v>
      </c>
      <c r="H190" s="231">
        <v>4</v>
      </c>
      <c r="I190" s="232"/>
      <c r="J190" s="233">
        <f>ROUND(I190*H190,2)</f>
        <v>0</v>
      </c>
      <c r="K190" s="229" t="s">
        <v>649</v>
      </c>
      <c r="L190" s="234"/>
      <c r="M190" s="235" t="s">
        <v>1</v>
      </c>
      <c r="N190" s="236" t="s">
        <v>40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1256</v>
      </c>
      <c r="AT190" s="203" t="s">
        <v>592</v>
      </c>
      <c r="AU190" s="203" t="s">
        <v>185</v>
      </c>
      <c r="AY190" s="17" t="s">
        <v>184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82</v>
      </c>
      <c r="BK190" s="204">
        <f>ROUND(I190*H190,2)</f>
        <v>0</v>
      </c>
      <c r="BL190" s="17" t="s">
        <v>1256</v>
      </c>
      <c r="BM190" s="203" t="s">
        <v>4018</v>
      </c>
    </row>
    <row r="191" spans="1:65" s="14" customFormat="1" ht="11.25">
      <c r="B191" s="216"/>
      <c r="C191" s="217"/>
      <c r="D191" s="207" t="s">
        <v>193</v>
      </c>
      <c r="E191" s="218" t="s">
        <v>1</v>
      </c>
      <c r="F191" s="219" t="s">
        <v>191</v>
      </c>
      <c r="G191" s="217"/>
      <c r="H191" s="220">
        <v>4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185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2" customFormat="1" ht="24">
      <c r="A192" s="34"/>
      <c r="B192" s="35"/>
      <c r="C192" s="192" t="s">
        <v>631</v>
      </c>
      <c r="D192" s="192" t="s">
        <v>187</v>
      </c>
      <c r="E192" s="193" t="s">
        <v>4019</v>
      </c>
      <c r="F192" s="194" t="s">
        <v>4020</v>
      </c>
      <c r="G192" s="195" t="s">
        <v>239</v>
      </c>
      <c r="H192" s="196">
        <v>1</v>
      </c>
      <c r="I192" s="197"/>
      <c r="J192" s="198">
        <f>ROUND(I192*H192,2)</f>
        <v>0</v>
      </c>
      <c r="K192" s="194" t="s">
        <v>190</v>
      </c>
      <c r="L192" s="39"/>
      <c r="M192" s="199" t="s">
        <v>1</v>
      </c>
      <c r="N192" s="200" t="s">
        <v>40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1256</v>
      </c>
      <c r="AT192" s="203" t="s">
        <v>187</v>
      </c>
      <c r="AU192" s="203" t="s">
        <v>185</v>
      </c>
      <c r="AY192" s="17" t="s">
        <v>184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1256</v>
      </c>
      <c r="BM192" s="203" t="s">
        <v>4021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82</v>
      </c>
      <c r="G193" s="217"/>
      <c r="H193" s="220">
        <v>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185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2" customFormat="1" ht="16.5" customHeight="1">
      <c r="A194" s="34"/>
      <c r="B194" s="35"/>
      <c r="C194" s="192" t="s">
        <v>640</v>
      </c>
      <c r="D194" s="192" t="s">
        <v>187</v>
      </c>
      <c r="E194" s="193" t="s">
        <v>4022</v>
      </c>
      <c r="F194" s="194" t="s">
        <v>4023</v>
      </c>
      <c r="G194" s="195" t="s">
        <v>2126</v>
      </c>
      <c r="H194" s="196">
        <v>1</v>
      </c>
      <c r="I194" s="197"/>
      <c r="J194" s="198">
        <f>ROUND(I194*H194,2)</f>
        <v>0</v>
      </c>
      <c r="K194" s="194" t="s">
        <v>649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1256</v>
      </c>
      <c r="AT194" s="203" t="s">
        <v>187</v>
      </c>
      <c r="AU194" s="203" t="s">
        <v>185</v>
      </c>
      <c r="AY194" s="17" t="s">
        <v>184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1256</v>
      </c>
      <c r="BM194" s="203" t="s">
        <v>4024</v>
      </c>
    </row>
    <row r="195" spans="1:65" s="14" customFormat="1" ht="11.25">
      <c r="B195" s="216"/>
      <c r="C195" s="217"/>
      <c r="D195" s="207" t="s">
        <v>193</v>
      </c>
      <c r="E195" s="218" t="s">
        <v>1</v>
      </c>
      <c r="F195" s="219" t="s">
        <v>82</v>
      </c>
      <c r="G195" s="217"/>
      <c r="H195" s="220">
        <v>1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193</v>
      </c>
      <c r="AU195" s="226" t="s">
        <v>185</v>
      </c>
      <c r="AV195" s="14" t="s">
        <v>84</v>
      </c>
      <c r="AW195" s="14" t="s">
        <v>31</v>
      </c>
      <c r="AX195" s="14" t="s">
        <v>75</v>
      </c>
      <c r="AY195" s="226" t="s">
        <v>184</v>
      </c>
    </row>
    <row r="196" spans="1:65" s="12" customFormat="1" ht="22.9" customHeight="1">
      <c r="B196" s="176"/>
      <c r="C196" s="177"/>
      <c r="D196" s="178" t="s">
        <v>74</v>
      </c>
      <c r="E196" s="190" t="s">
        <v>4025</v>
      </c>
      <c r="F196" s="190" t="s">
        <v>4026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SUM(P197:P208)</f>
        <v>0</v>
      </c>
      <c r="Q196" s="184"/>
      <c r="R196" s="185">
        <f>SUM(R197:R208)</f>
        <v>0</v>
      </c>
      <c r="S196" s="184"/>
      <c r="T196" s="186">
        <f>SUM(T197:T208)</f>
        <v>0</v>
      </c>
      <c r="AR196" s="187" t="s">
        <v>82</v>
      </c>
      <c r="AT196" s="188" t="s">
        <v>74</v>
      </c>
      <c r="AU196" s="188" t="s">
        <v>82</v>
      </c>
      <c r="AY196" s="187" t="s">
        <v>184</v>
      </c>
      <c r="BK196" s="189">
        <f>SUM(BK197:BK208)</f>
        <v>0</v>
      </c>
    </row>
    <row r="197" spans="1:65" s="2" customFormat="1" ht="24">
      <c r="A197" s="34"/>
      <c r="B197" s="35"/>
      <c r="C197" s="227" t="s">
        <v>646</v>
      </c>
      <c r="D197" s="227" t="s">
        <v>592</v>
      </c>
      <c r="E197" s="228" t="s">
        <v>4027</v>
      </c>
      <c r="F197" s="229" t="s">
        <v>4028</v>
      </c>
      <c r="G197" s="230" t="s">
        <v>2126</v>
      </c>
      <c r="H197" s="231">
        <v>1</v>
      </c>
      <c r="I197" s="232"/>
      <c r="J197" s="233">
        <f>ROUND(I197*H197,2)</f>
        <v>0</v>
      </c>
      <c r="K197" s="229" t="s">
        <v>649</v>
      </c>
      <c r="L197" s="234"/>
      <c r="M197" s="235" t="s">
        <v>1</v>
      </c>
      <c r="N197" s="236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1256</v>
      </c>
      <c r="AT197" s="203" t="s">
        <v>592</v>
      </c>
      <c r="AU197" s="203" t="s">
        <v>84</v>
      </c>
      <c r="AY197" s="17" t="s">
        <v>184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1256</v>
      </c>
      <c r="BM197" s="203" t="s">
        <v>4029</v>
      </c>
    </row>
    <row r="198" spans="1:65" s="14" customFormat="1" ht="11.25">
      <c r="B198" s="216"/>
      <c r="C198" s="217"/>
      <c r="D198" s="207" t="s">
        <v>193</v>
      </c>
      <c r="E198" s="218" t="s">
        <v>1</v>
      </c>
      <c r="F198" s="219" t="s">
        <v>82</v>
      </c>
      <c r="G198" s="217"/>
      <c r="H198" s="220">
        <v>1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193</v>
      </c>
      <c r="AU198" s="226" t="s">
        <v>84</v>
      </c>
      <c r="AV198" s="14" t="s">
        <v>84</v>
      </c>
      <c r="AW198" s="14" t="s">
        <v>31</v>
      </c>
      <c r="AX198" s="14" t="s">
        <v>75</v>
      </c>
      <c r="AY198" s="226" t="s">
        <v>184</v>
      </c>
    </row>
    <row r="199" spans="1:65" s="2" customFormat="1" ht="16.5" customHeight="1">
      <c r="A199" s="34"/>
      <c r="B199" s="35"/>
      <c r="C199" s="227" t="s">
        <v>715</v>
      </c>
      <c r="D199" s="227" t="s">
        <v>592</v>
      </c>
      <c r="E199" s="228" t="s">
        <v>4030</v>
      </c>
      <c r="F199" s="229" t="s">
        <v>4031</v>
      </c>
      <c r="G199" s="230" t="s">
        <v>2126</v>
      </c>
      <c r="H199" s="231">
        <v>1</v>
      </c>
      <c r="I199" s="232"/>
      <c r="J199" s="233">
        <f>ROUND(I199*H199,2)</f>
        <v>0</v>
      </c>
      <c r="K199" s="229" t="s">
        <v>649</v>
      </c>
      <c r="L199" s="234"/>
      <c r="M199" s="235" t="s">
        <v>1</v>
      </c>
      <c r="N199" s="236" t="s">
        <v>40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1256</v>
      </c>
      <c r="AT199" s="203" t="s">
        <v>592</v>
      </c>
      <c r="AU199" s="203" t="s">
        <v>84</v>
      </c>
      <c r="AY199" s="17" t="s">
        <v>184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82</v>
      </c>
      <c r="BK199" s="204">
        <f>ROUND(I199*H199,2)</f>
        <v>0</v>
      </c>
      <c r="BL199" s="17" t="s">
        <v>1256</v>
      </c>
      <c r="BM199" s="203" t="s">
        <v>4032</v>
      </c>
    </row>
    <row r="200" spans="1:65" s="14" customFormat="1" ht="11.25">
      <c r="B200" s="216"/>
      <c r="C200" s="217"/>
      <c r="D200" s="207" t="s">
        <v>193</v>
      </c>
      <c r="E200" s="218" t="s">
        <v>1</v>
      </c>
      <c r="F200" s="219" t="s">
        <v>82</v>
      </c>
      <c r="G200" s="217"/>
      <c r="H200" s="220">
        <v>1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193</v>
      </c>
      <c r="AU200" s="226" t="s">
        <v>84</v>
      </c>
      <c r="AV200" s="14" t="s">
        <v>84</v>
      </c>
      <c r="AW200" s="14" t="s">
        <v>31</v>
      </c>
      <c r="AX200" s="14" t="s">
        <v>75</v>
      </c>
      <c r="AY200" s="226" t="s">
        <v>184</v>
      </c>
    </row>
    <row r="201" spans="1:65" s="2" customFormat="1" ht="16.5" customHeight="1">
      <c r="A201" s="34"/>
      <c r="B201" s="35"/>
      <c r="C201" s="192" t="s">
        <v>721</v>
      </c>
      <c r="D201" s="192" t="s">
        <v>187</v>
      </c>
      <c r="E201" s="193" t="s">
        <v>4033</v>
      </c>
      <c r="F201" s="194" t="s">
        <v>4034</v>
      </c>
      <c r="G201" s="195" t="s">
        <v>2126</v>
      </c>
      <c r="H201" s="196">
        <v>1</v>
      </c>
      <c r="I201" s="197"/>
      <c r="J201" s="198">
        <f>ROUND(I201*H201,2)</f>
        <v>0</v>
      </c>
      <c r="K201" s="194" t="s">
        <v>190</v>
      </c>
      <c r="L201" s="39"/>
      <c r="M201" s="199" t="s">
        <v>1</v>
      </c>
      <c r="N201" s="200" t="s">
        <v>40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1256</v>
      </c>
      <c r="AT201" s="203" t="s">
        <v>187</v>
      </c>
      <c r="AU201" s="203" t="s">
        <v>84</v>
      </c>
      <c r="AY201" s="17" t="s">
        <v>184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82</v>
      </c>
      <c r="BK201" s="204">
        <f>ROUND(I201*H201,2)</f>
        <v>0</v>
      </c>
      <c r="BL201" s="17" t="s">
        <v>1256</v>
      </c>
      <c r="BM201" s="203" t="s">
        <v>4035</v>
      </c>
    </row>
    <row r="202" spans="1:65" s="14" customFormat="1" ht="11.25">
      <c r="B202" s="216"/>
      <c r="C202" s="217"/>
      <c r="D202" s="207" t="s">
        <v>193</v>
      </c>
      <c r="E202" s="218" t="s">
        <v>1</v>
      </c>
      <c r="F202" s="219" t="s">
        <v>82</v>
      </c>
      <c r="G202" s="217"/>
      <c r="H202" s="220">
        <v>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193</v>
      </c>
      <c r="AU202" s="226" t="s">
        <v>84</v>
      </c>
      <c r="AV202" s="14" t="s">
        <v>84</v>
      </c>
      <c r="AW202" s="14" t="s">
        <v>31</v>
      </c>
      <c r="AX202" s="14" t="s">
        <v>75</v>
      </c>
      <c r="AY202" s="226" t="s">
        <v>184</v>
      </c>
    </row>
    <row r="203" spans="1:65" s="2" customFormat="1" ht="16.5" customHeight="1">
      <c r="A203" s="34"/>
      <c r="B203" s="35"/>
      <c r="C203" s="227" t="s">
        <v>731</v>
      </c>
      <c r="D203" s="227" t="s">
        <v>592</v>
      </c>
      <c r="E203" s="228" t="s">
        <v>4036</v>
      </c>
      <c r="F203" s="229" t="s">
        <v>4037</v>
      </c>
      <c r="G203" s="230" t="s">
        <v>2126</v>
      </c>
      <c r="H203" s="231">
        <v>3</v>
      </c>
      <c r="I203" s="232"/>
      <c r="J203" s="233">
        <f>ROUND(I203*H203,2)</f>
        <v>0</v>
      </c>
      <c r="K203" s="229" t="s">
        <v>649</v>
      </c>
      <c r="L203" s="234"/>
      <c r="M203" s="235" t="s">
        <v>1</v>
      </c>
      <c r="N203" s="236" t="s">
        <v>40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1256</v>
      </c>
      <c r="AT203" s="203" t="s">
        <v>592</v>
      </c>
      <c r="AU203" s="203" t="s">
        <v>84</v>
      </c>
      <c r="AY203" s="17" t="s">
        <v>184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1256</v>
      </c>
      <c r="BM203" s="203" t="s">
        <v>4038</v>
      </c>
    </row>
    <row r="204" spans="1:65" s="14" customFormat="1" ht="11.25">
      <c r="B204" s="216"/>
      <c r="C204" s="217"/>
      <c r="D204" s="207" t="s">
        <v>193</v>
      </c>
      <c r="E204" s="218" t="s">
        <v>1</v>
      </c>
      <c r="F204" s="219" t="s">
        <v>185</v>
      </c>
      <c r="G204" s="217"/>
      <c r="H204" s="220">
        <v>3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193</v>
      </c>
      <c r="AU204" s="226" t="s">
        <v>84</v>
      </c>
      <c r="AV204" s="14" t="s">
        <v>84</v>
      </c>
      <c r="AW204" s="14" t="s">
        <v>31</v>
      </c>
      <c r="AX204" s="14" t="s">
        <v>75</v>
      </c>
      <c r="AY204" s="226" t="s">
        <v>184</v>
      </c>
    </row>
    <row r="205" spans="1:65" s="2" customFormat="1" ht="21.75" customHeight="1">
      <c r="A205" s="34"/>
      <c r="B205" s="35"/>
      <c r="C205" s="192" t="s">
        <v>747</v>
      </c>
      <c r="D205" s="192" t="s">
        <v>187</v>
      </c>
      <c r="E205" s="193" t="s">
        <v>4039</v>
      </c>
      <c r="F205" s="194" t="s">
        <v>4040</v>
      </c>
      <c r="G205" s="195" t="s">
        <v>2126</v>
      </c>
      <c r="H205" s="196">
        <v>3</v>
      </c>
      <c r="I205" s="197"/>
      <c r="J205" s="198">
        <f>ROUND(I205*H205,2)</f>
        <v>0</v>
      </c>
      <c r="K205" s="194" t="s">
        <v>190</v>
      </c>
      <c r="L205" s="39"/>
      <c r="M205" s="199" t="s">
        <v>1</v>
      </c>
      <c r="N205" s="200" t="s">
        <v>40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1256</v>
      </c>
      <c r="AT205" s="203" t="s">
        <v>187</v>
      </c>
      <c r="AU205" s="203" t="s">
        <v>84</v>
      </c>
      <c r="AY205" s="17" t="s">
        <v>184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82</v>
      </c>
      <c r="BK205" s="204">
        <f>ROUND(I205*H205,2)</f>
        <v>0</v>
      </c>
      <c r="BL205" s="17" t="s">
        <v>1256</v>
      </c>
      <c r="BM205" s="203" t="s">
        <v>4041</v>
      </c>
    </row>
    <row r="206" spans="1:65" s="14" customFormat="1" ht="11.25">
      <c r="B206" s="216"/>
      <c r="C206" s="217"/>
      <c r="D206" s="207" t="s">
        <v>193</v>
      </c>
      <c r="E206" s="218" t="s">
        <v>1</v>
      </c>
      <c r="F206" s="219" t="s">
        <v>185</v>
      </c>
      <c r="G206" s="217"/>
      <c r="H206" s="220">
        <v>3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193</v>
      </c>
      <c r="AU206" s="226" t="s">
        <v>84</v>
      </c>
      <c r="AV206" s="14" t="s">
        <v>84</v>
      </c>
      <c r="AW206" s="14" t="s">
        <v>31</v>
      </c>
      <c r="AX206" s="14" t="s">
        <v>75</v>
      </c>
      <c r="AY206" s="226" t="s">
        <v>184</v>
      </c>
    </row>
    <row r="207" spans="1:65" s="2" customFormat="1" ht="16.5" customHeight="1">
      <c r="A207" s="34"/>
      <c r="B207" s="35"/>
      <c r="C207" s="192" t="s">
        <v>757</v>
      </c>
      <c r="D207" s="192" t="s">
        <v>187</v>
      </c>
      <c r="E207" s="193" t="s">
        <v>4042</v>
      </c>
      <c r="F207" s="194" t="s">
        <v>4023</v>
      </c>
      <c r="G207" s="195" t="s">
        <v>2126</v>
      </c>
      <c r="H207" s="196">
        <v>1</v>
      </c>
      <c r="I207" s="197"/>
      <c r="J207" s="198">
        <f>ROUND(I207*H207,2)</f>
        <v>0</v>
      </c>
      <c r="K207" s="194" t="s">
        <v>649</v>
      </c>
      <c r="L207" s="39"/>
      <c r="M207" s="199" t="s">
        <v>1</v>
      </c>
      <c r="N207" s="200" t="s">
        <v>40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1256</v>
      </c>
      <c r="AT207" s="203" t="s">
        <v>187</v>
      </c>
      <c r="AU207" s="203" t="s">
        <v>84</v>
      </c>
      <c r="AY207" s="17" t="s">
        <v>184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82</v>
      </c>
      <c r="BK207" s="204">
        <f>ROUND(I207*H207,2)</f>
        <v>0</v>
      </c>
      <c r="BL207" s="17" t="s">
        <v>1256</v>
      </c>
      <c r="BM207" s="203" t="s">
        <v>4043</v>
      </c>
    </row>
    <row r="208" spans="1:65" s="14" customFormat="1" ht="11.25">
      <c r="B208" s="216"/>
      <c r="C208" s="217"/>
      <c r="D208" s="207" t="s">
        <v>193</v>
      </c>
      <c r="E208" s="218" t="s">
        <v>1</v>
      </c>
      <c r="F208" s="219" t="s">
        <v>82</v>
      </c>
      <c r="G208" s="217"/>
      <c r="H208" s="220">
        <v>1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193</v>
      </c>
      <c r="AU208" s="226" t="s">
        <v>84</v>
      </c>
      <c r="AV208" s="14" t="s">
        <v>84</v>
      </c>
      <c r="AW208" s="14" t="s">
        <v>31</v>
      </c>
      <c r="AX208" s="14" t="s">
        <v>75</v>
      </c>
      <c r="AY208" s="226" t="s">
        <v>184</v>
      </c>
    </row>
    <row r="209" spans="1:65" s="12" customFormat="1" ht="22.9" customHeight="1">
      <c r="B209" s="176"/>
      <c r="C209" s="177"/>
      <c r="D209" s="178" t="s">
        <v>74</v>
      </c>
      <c r="E209" s="190" t="s">
        <v>4044</v>
      </c>
      <c r="F209" s="190" t="s">
        <v>4045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SUM(P210:P253)</f>
        <v>0</v>
      </c>
      <c r="Q209" s="184"/>
      <c r="R209" s="185">
        <f>SUM(R210:R253)</f>
        <v>0</v>
      </c>
      <c r="S209" s="184"/>
      <c r="T209" s="186">
        <f>SUM(T210:T253)</f>
        <v>0</v>
      </c>
      <c r="AR209" s="187" t="s">
        <v>82</v>
      </c>
      <c r="AT209" s="188" t="s">
        <v>74</v>
      </c>
      <c r="AU209" s="188" t="s">
        <v>82</v>
      </c>
      <c r="AY209" s="187" t="s">
        <v>184</v>
      </c>
      <c r="BK209" s="189">
        <f>SUM(BK210:BK253)</f>
        <v>0</v>
      </c>
    </row>
    <row r="210" spans="1:65" s="2" customFormat="1" ht="33" customHeight="1">
      <c r="A210" s="34"/>
      <c r="B210" s="35"/>
      <c r="C210" s="227" t="s">
        <v>763</v>
      </c>
      <c r="D210" s="227" t="s">
        <v>592</v>
      </c>
      <c r="E210" s="228" t="s">
        <v>4046</v>
      </c>
      <c r="F210" s="229" t="s">
        <v>4047</v>
      </c>
      <c r="G210" s="230" t="s">
        <v>2126</v>
      </c>
      <c r="H210" s="231">
        <v>4</v>
      </c>
      <c r="I210" s="232"/>
      <c r="J210" s="233">
        <f>ROUND(I210*H210,2)</f>
        <v>0</v>
      </c>
      <c r="K210" s="229" t="s">
        <v>649</v>
      </c>
      <c r="L210" s="234"/>
      <c r="M210" s="235" t="s">
        <v>1</v>
      </c>
      <c r="N210" s="236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1256</v>
      </c>
      <c r="AT210" s="203" t="s">
        <v>592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1256</v>
      </c>
      <c r="BM210" s="203" t="s">
        <v>4048</v>
      </c>
    </row>
    <row r="211" spans="1:65" s="14" customFormat="1" ht="11.25">
      <c r="B211" s="216"/>
      <c r="C211" s="217"/>
      <c r="D211" s="207" t="s">
        <v>193</v>
      </c>
      <c r="E211" s="218" t="s">
        <v>1</v>
      </c>
      <c r="F211" s="219" t="s">
        <v>191</v>
      </c>
      <c r="G211" s="217"/>
      <c r="H211" s="220">
        <v>4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193</v>
      </c>
      <c r="AU211" s="226" t="s">
        <v>84</v>
      </c>
      <c r="AV211" s="14" t="s">
        <v>84</v>
      </c>
      <c r="AW211" s="14" t="s">
        <v>31</v>
      </c>
      <c r="AX211" s="14" t="s">
        <v>75</v>
      </c>
      <c r="AY211" s="226" t="s">
        <v>184</v>
      </c>
    </row>
    <row r="212" spans="1:65" s="2" customFormat="1" ht="24">
      <c r="A212" s="34"/>
      <c r="B212" s="35"/>
      <c r="C212" s="192" t="s">
        <v>769</v>
      </c>
      <c r="D212" s="192" t="s">
        <v>187</v>
      </c>
      <c r="E212" s="193" t="s">
        <v>4049</v>
      </c>
      <c r="F212" s="194" t="s">
        <v>4050</v>
      </c>
      <c r="G212" s="195" t="s">
        <v>239</v>
      </c>
      <c r="H212" s="196">
        <v>4</v>
      </c>
      <c r="I212" s="197"/>
      <c r="J212" s="198">
        <f>ROUND(I212*H212,2)</f>
        <v>0</v>
      </c>
      <c r="K212" s="194" t="s">
        <v>190</v>
      </c>
      <c r="L212" s="39"/>
      <c r="M212" s="199" t="s">
        <v>1</v>
      </c>
      <c r="N212" s="200" t="s">
        <v>40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1256</v>
      </c>
      <c r="AT212" s="203" t="s">
        <v>187</v>
      </c>
      <c r="AU212" s="203" t="s">
        <v>84</v>
      </c>
      <c r="AY212" s="17" t="s">
        <v>184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82</v>
      </c>
      <c r="BK212" s="204">
        <f>ROUND(I212*H212,2)</f>
        <v>0</v>
      </c>
      <c r="BL212" s="17" t="s">
        <v>1256</v>
      </c>
      <c r="BM212" s="203" t="s">
        <v>4051</v>
      </c>
    </row>
    <row r="213" spans="1:65" s="14" customFormat="1" ht="11.25">
      <c r="B213" s="216"/>
      <c r="C213" s="217"/>
      <c r="D213" s="207" t="s">
        <v>193</v>
      </c>
      <c r="E213" s="218" t="s">
        <v>1</v>
      </c>
      <c r="F213" s="219" t="s">
        <v>191</v>
      </c>
      <c r="G213" s="217"/>
      <c r="H213" s="220">
        <v>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193</v>
      </c>
      <c r="AU213" s="226" t="s">
        <v>84</v>
      </c>
      <c r="AV213" s="14" t="s">
        <v>84</v>
      </c>
      <c r="AW213" s="14" t="s">
        <v>31</v>
      </c>
      <c r="AX213" s="14" t="s">
        <v>75</v>
      </c>
      <c r="AY213" s="226" t="s">
        <v>184</v>
      </c>
    </row>
    <row r="214" spans="1:65" s="2" customFormat="1" ht="16.5" customHeight="1">
      <c r="A214" s="34"/>
      <c r="B214" s="35"/>
      <c r="C214" s="227" t="s">
        <v>774</v>
      </c>
      <c r="D214" s="227" t="s">
        <v>592</v>
      </c>
      <c r="E214" s="228" t="s">
        <v>4052</v>
      </c>
      <c r="F214" s="229" t="s">
        <v>4053</v>
      </c>
      <c r="G214" s="230" t="s">
        <v>2126</v>
      </c>
      <c r="H214" s="231">
        <v>4</v>
      </c>
      <c r="I214" s="232"/>
      <c r="J214" s="233">
        <f>ROUND(I214*H214,2)</f>
        <v>0</v>
      </c>
      <c r="K214" s="229" t="s">
        <v>649</v>
      </c>
      <c r="L214" s="234"/>
      <c r="M214" s="235" t="s">
        <v>1</v>
      </c>
      <c r="N214" s="236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1256</v>
      </c>
      <c r="AT214" s="203" t="s">
        <v>592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1256</v>
      </c>
      <c r="BM214" s="203" t="s">
        <v>4054</v>
      </c>
    </row>
    <row r="215" spans="1:65" s="14" customFormat="1" ht="11.25">
      <c r="B215" s="216"/>
      <c r="C215" s="217"/>
      <c r="D215" s="207" t="s">
        <v>193</v>
      </c>
      <c r="E215" s="218" t="s">
        <v>1</v>
      </c>
      <c r="F215" s="219" t="s">
        <v>191</v>
      </c>
      <c r="G215" s="217"/>
      <c r="H215" s="220">
        <v>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193</v>
      </c>
      <c r="AU215" s="226" t="s">
        <v>84</v>
      </c>
      <c r="AV215" s="14" t="s">
        <v>84</v>
      </c>
      <c r="AW215" s="14" t="s">
        <v>31</v>
      </c>
      <c r="AX215" s="14" t="s">
        <v>75</v>
      </c>
      <c r="AY215" s="226" t="s">
        <v>184</v>
      </c>
    </row>
    <row r="216" spans="1:65" s="2" customFormat="1" ht="21.75" customHeight="1">
      <c r="A216" s="34"/>
      <c r="B216" s="35"/>
      <c r="C216" s="227" t="s">
        <v>779</v>
      </c>
      <c r="D216" s="227" t="s">
        <v>592</v>
      </c>
      <c r="E216" s="228" t="s">
        <v>4055</v>
      </c>
      <c r="F216" s="229" t="s">
        <v>4056</v>
      </c>
      <c r="G216" s="230" t="s">
        <v>2126</v>
      </c>
      <c r="H216" s="231">
        <v>4</v>
      </c>
      <c r="I216" s="232"/>
      <c r="J216" s="233">
        <f>ROUND(I216*H216,2)</f>
        <v>0</v>
      </c>
      <c r="K216" s="229" t="s">
        <v>649</v>
      </c>
      <c r="L216" s="234"/>
      <c r="M216" s="235" t="s">
        <v>1</v>
      </c>
      <c r="N216" s="236" t="s">
        <v>40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1256</v>
      </c>
      <c r="AT216" s="203" t="s">
        <v>592</v>
      </c>
      <c r="AU216" s="203" t="s">
        <v>84</v>
      </c>
      <c r="AY216" s="17" t="s">
        <v>184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1256</v>
      </c>
      <c r="BM216" s="203" t="s">
        <v>4057</v>
      </c>
    </row>
    <row r="217" spans="1:65" s="14" customFormat="1" ht="11.25">
      <c r="B217" s="216"/>
      <c r="C217" s="217"/>
      <c r="D217" s="207" t="s">
        <v>193</v>
      </c>
      <c r="E217" s="218" t="s">
        <v>1</v>
      </c>
      <c r="F217" s="219" t="s">
        <v>191</v>
      </c>
      <c r="G217" s="217"/>
      <c r="H217" s="220">
        <v>4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193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184</v>
      </c>
    </row>
    <row r="218" spans="1:65" s="2" customFormat="1" ht="24">
      <c r="A218" s="34"/>
      <c r="B218" s="35"/>
      <c r="C218" s="227" t="s">
        <v>784</v>
      </c>
      <c r="D218" s="227" t="s">
        <v>592</v>
      </c>
      <c r="E218" s="228" t="s">
        <v>4058</v>
      </c>
      <c r="F218" s="229" t="s">
        <v>4059</v>
      </c>
      <c r="G218" s="230" t="s">
        <v>2126</v>
      </c>
      <c r="H218" s="231">
        <v>1</v>
      </c>
      <c r="I218" s="232"/>
      <c r="J218" s="233">
        <f>ROUND(I218*H218,2)</f>
        <v>0</v>
      </c>
      <c r="K218" s="229" t="s">
        <v>649</v>
      </c>
      <c r="L218" s="234"/>
      <c r="M218" s="235" t="s">
        <v>1</v>
      </c>
      <c r="N218" s="236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1256</v>
      </c>
      <c r="AT218" s="203" t="s">
        <v>592</v>
      </c>
      <c r="AU218" s="203" t="s">
        <v>84</v>
      </c>
      <c r="AY218" s="17" t="s">
        <v>184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1256</v>
      </c>
      <c r="BM218" s="203" t="s">
        <v>4060</v>
      </c>
    </row>
    <row r="219" spans="1:65" s="14" customFormat="1" ht="11.25">
      <c r="B219" s="216"/>
      <c r="C219" s="217"/>
      <c r="D219" s="207" t="s">
        <v>193</v>
      </c>
      <c r="E219" s="218" t="s">
        <v>1</v>
      </c>
      <c r="F219" s="219" t="s">
        <v>82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193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184</v>
      </c>
    </row>
    <row r="220" spans="1:65" s="2" customFormat="1" ht="36">
      <c r="A220" s="34"/>
      <c r="B220" s="35"/>
      <c r="C220" s="192" t="s">
        <v>788</v>
      </c>
      <c r="D220" s="192" t="s">
        <v>187</v>
      </c>
      <c r="E220" s="193" t="s">
        <v>4061</v>
      </c>
      <c r="F220" s="194" t="s">
        <v>4062</v>
      </c>
      <c r="G220" s="195" t="s">
        <v>239</v>
      </c>
      <c r="H220" s="196">
        <v>1</v>
      </c>
      <c r="I220" s="197"/>
      <c r="J220" s="198">
        <f>ROUND(I220*H220,2)</f>
        <v>0</v>
      </c>
      <c r="K220" s="194" t="s">
        <v>190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1256</v>
      </c>
      <c r="AT220" s="203" t="s">
        <v>187</v>
      </c>
      <c r="AU220" s="203" t="s">
        <v>84</v>
      </c>
      <c r="AY220" s="17" t="s">
        <v>184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1256</v>
      </c>
      <c r="BM220" s="203" t="s">
        <v>4063</v>
      </c>
    </row>
    <row r="221" spans="1:65" s="14" customFormat="1" ht="11.25">
      <c r="B221" s="216"/>
      <c r="C221" s="217"/>
      <c r="D221" s="207" t="s">
        <v>193</v>
      </c>
      <c r="E221" s="218" t="s">
        <v>1</v>
      </c>
      <c r="F221" s="219" t="s">
        <v>82</v>
      </c>
      <c r="G221" s="217"/>
      <c r="H221" s="220">
        <v>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193</v>
      </c>
      <c r="AU221" s="226" t="s">
        <v>84</v>
      </c>
      <c r="AV221" s="14" t="s">
        <v>84</v>
      </c>
      <c r="AW221" s="14" t="s">
        <v>31</v>
      </c>
      <c r="AX221" s="14" t="s">
        <v>75</v>
      </c>
      <c r="AY221" s="226" t="s">
        <v>184</v>
      </c>
    </row>
    <row r="222" spans="1:65" s="2" customFormat="1" ht="16.5" customHeight="1">
      <c r="A222" s="34"/>
      <c r="B222" s="35"/>
      <c r="C222" s="227" t="s">
        <v>792</v>
      </c>
      <c r="D222" s="227" t="s">
        <v>592</v>
      </c>
      <c r="E222" s="228" t="s">
        <v>4064</v>
      </c>
      <c r="F222" s="229" t="s">
        <v>4065</v>
      </c>
      <c r="G222" s="230" t="s">
        <v>2126</v>
      </c>
      <c r="H222" s="231">
        <v>1</v>
      </c>
      <c r="I222" s="232"/>
      <c r="J222" s="233">
        <f>ROUND(I222*H222,2)</f>
        <v>0</v>
      </c>
      <c r="K222" s="229" t="s">
        <v>649</v>
      </c>
      <c r="L222" s="234"/>
      <c r="M222" s="235" t="s">
        <v>1</v>
      </c>
      <c r="N222" s="236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1256</v>
      </c>
      <c r="AT222" s="203" t="s">
        <v>592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1256</v>
      </c>
      <c r="BM222" s="203" t="s">
        <v>4066</v>
      </c>
    </row>
    <row r="223" spans="1:65" s="14" customFormat="1" ht="11.25">
      <c r="B223" s="216"/>
      <c r="C223" s="217"/>
      <c r="D223" s="207" t="s">
        <v>193</v>
      </c>
      <c r="E223" s="218" t="s">
        <v>1</v>
      </c>
      <c r="F223" s="219" t="s">
        <v>82</v>
      </c>
      <c r="G223" s="217"/>
      <c r="H223" s="220">
        <v>1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193</v>
      </c>
      <c r="AU223" s="226" t="s">
        <v>84</v>
      </c>
      <c r="AV223" s="14" t="s">
        <v>84</v>
      </c>
      <c r="AW223" s="14" t="s">
        <v>31</v>
      </c>
      <c r="AX223" s="14" t="s">
        <v>75</v>
      </c>
      <c r="AY223" s="226" t="s">
        <v>184</v>
      </c>
    </row>
    <row r="224" spans="1:65" s="2" customFormat="1" ht="44.25" customHeight="1">
      <c r="A224" s="34"/>
      <c r="B224" s="35"/>
      <c r="C224" s="227" t="s">
        <v>797</v>
      </c>
      <c r="D224" s="227" t="s">
        <v>592</v>
      </c>
      <c r="E224" s="228" t="s">
        <v>4067</v>
      </c>
      <c r="F224" s="229" t="s">
        <v>4068</v>
      </c>
      <c r="G224" s="230" t="s">
        <v>2126</v>
      </c>
      <c r="H224" s="231">
        <v>16</v>
      </c>
      <c r="I224" s="232"/>
      <c r="J224" s="233">
        <f>ROUND(I224*H224,2)</f>
        <v>0</v>
      </c>
      <c r="K224" s="229" t="s">
        <v>649</v>
      </c>
      <c r="L224" s="234"/>
      <c r="M224" s="235" t="s">
        <v>1</v>
      </c>
      <c r="N224" s="236" t="s">
        <v>40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1256</v>
      </c>
      <c r="AT224" s="203" t="s">
        <v>592</v>
      </c>
      <c r="AU224" s="203" t="s">
        <v>84</v>
      </c>
      <c r="AY224" s="17" t="s">
        <v>184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82</v>
      </c>
      <c r="BK224" s="204">
        <f>ROUND(I224*H224,2)</f>
        <v>0</v>
      </c>
      <c r="BL224" s="17" t="s">
        <v>1256</v>
      </c>
      <c r="BM224" s="203" t="s">
        <v>4069</v>
      </c>
    </row>
    <row r="225" spans="1:65" s="14" customFormat="1" ht="11.25">
      <c r="B225" s="216"/>
      <c r="C225" s="217"/>
      <c r="D225" s="207" t="s">
        <v>193</v>
      </c>
      <c r="E225" s="218" t="s">
        <v>1</v>
      </c>
      <c r="F225" s="219" t="s">
        <v>382</v>
      </c>
      <c r="G225" s="217"/>
      <c r="H225" s="220">
        <v>16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193</v>
      </c>
      <c r="AU225" s="226" t="s">
        <v>84</v>
      </c>
      <c r="AV225" s="14" t="s">
        <v>84</v>
      </c>
      <c r="AW225" s="14" t="s">
        <v>31</v>
      </c>
      <c r="AX225" s="14" t="s">
        <v>75</v>
      </c>
      <c r="AY225" s="226" t="s">
        <v>184</v>
      </c>
    </row>
    <row r="226" spans="1:65" s="2" customFormat="1" ht="16.5" customHeight="1">
      <c r="A226" s="34"/>
      <c r="B226" s="35"/>
      <c r="C226" s="227" t="s">
        <v>802</v>
      </c>
      <c r="D226" s="227" t="s">
        <v>592</v>
      </c>
      <c r="E226" s="228" t="s">
        <v>4070</v>
      </c>
      <c r="F226" s="229" t="s">
        <v>4071</v>
      </c>
      <c r="G226" s="230" t="s">
        <v>2126</v>
      </c>
      <c r="H226" s="231">
        <v>16</v>
      </c>
      <c r="I226" s="232"/>
      <c r="J226" s="233">
        <f>ROUND(I226*H226,2)</f>
        <v>0</v>
      </c>
      <c r="K226" s="229" t="s">
        <v>649</v>
      </c>
      <c r="L226" s="234"/>
      <c r="M226" s="235" t="s">
        <v>1</v>
      </c>
      <c r="N226" s="236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1256</v>
      </c>
      <c r="AT226" s="203" t="s">
        <v>592</v>
      </c>
      <c r="AU226" s="203" t="s">
        <v>84</v>
      </c>
      <c r="AY226" s="17" t="s">
        <v>184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1256</v>
      </c>
      <c r="BM226" s="203" t="s">
        <v>4072</v>
      </c>
    </row>
    <row r="227" spans="1:65" s="14" customFormat="1" ht="11.25">
      <c r="B227" s="216"/>
      <c r="C227" s="217"/>
      <c r="D227" s="207" t="s">
        <v>193</v>
      </c>
      <c r="E227" s="218" t="s">
        <v>1</v>
      </c>
      <c r="F227" s="219" t="s">
        <v>382</v>
      </c>
      <c r="G227" s="217"/>
      <c r="H227" s="220">
        <v>16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193</v>
      </c>
      <c r="AU227" s="226" t="s">
        <v>84</v>
      </c>
      <c r="AV227" s="14" t="s">
        <v>84</v>
      </c>
      <c r="AW227" s="14" t="s">
        <v>31</v>
      </c>
      <c r="AX227" s="14" t="s">
        <v>75</v>
      </c>
      <c r="AY227" s="226" t="s">
        <v>184</v>
      </c>
    </row>
    <row r="228" spans="1:65" s="2" customFormat="1" ht="21.75" customHeight="1">
      <c r="A228" s="34"/>
      <c r="B228" s="35"/>
      <c r="C228" s="192" t="s">
        <v>810</v>
      </c>
      <c r="D228" s="192" t="s">
        <v>187</v>
      </c>
      <c r="E228" s="193" t="s">
        <v>4073</v>
      </c>
      <c r="F228" s="194" t="s">
        <v>4074</v>
      </c>
      <c r="G228" s="195" t="s">
        <v>239</v>
      </c>
      <c r="H228" s="196">
        <v>16</v>
      </c>
      <c r="I228" s="197"/>
      <c r="J228" s="198">
        <f>ROUND(I228*H228,2)</f>
        <v>0</v>
      </c>
      <c r="K228" s="194" t="s">
        <v>190</v>
      </c>
      <c r="L228" s="39"/>
      <c r="M228" s="199" t="s">
        <v>1</v>
      </c>
      <c r="N228" s="200" t="s">
        <v>40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1256</v>
      </c>
      <c r="AT228" s="203" t="s">
        <v>187</v>
      </c>
      <c r="AU228" s="203" t="s">
        <v>84</v>
      </c>
      <c r="AY228" s="17" t="s">
        <v>184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1256</v>
      </c>
      <c r="BM228" s="203" t="s">
        <v>4075</v>
      </c>
    </row>
    <row r="229" spans="1:65" s="14" customFormat="1" ht="11.25">
      <c r="B229" s="216"/>
      <c r="C229" s="217"/>
      <c r="D229" s="207" t="s">
        <v>193</v>
      </c>
      <c r="E229" s="218" t="s">
        <v>1</v>
      </c>
      <c r="F229" s="219" t="s">
        <v>382</v>
      </c>
      <c r="G229" s="217"/>
      <c r="H229" s="220">
        <v>16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193</v>
      </c>
      <c r="AU229" s="226" t="s">
        <v>84</v>
      </c>
      <c r="AV229" s="14" t="s">
        <v>84</v>
      </c>
      <c r="AW229" s="14" t="s">
        <v>31</v>
      </c>
      <c r="AX229" s="14" t="s">
        <v>75</v>
      </c>
      <c r="AY229" s="226" t="s">
        <v>184</v>
      </c>
    </row>
    <row r="230" spans="1:65" s="2" customFormat="1" ht="16.5" customHeight="1">
      <c r="A230" s="34"/>
      <c r="B230" s="35"/>
      <c r="C230" s="227" t="s">
        <v>815</v>
      </c>
      <c r="D230" s="227" t="s">
        <v>592</v>
      </c>
      <c r="E230" s="228" t="s">
        <v>4076</v>
      </c>
      <c r="F230" s="229" t="s">
        <v>4077</v>
      </c>
      <c r="G230" s="230" t="s">
        <v>2126</v>
      </c>
      <c r="H230" s="231">
        <v>16</v>
      </c>
      <c r="I230" s="232"/>
      <c r="J230" s="233">
        <f>ROUND(I230*H230,2)</f>
        <v>0</v>
      </c>
      <c r="K230" s="229" t="s">
        <v>649</v>
      </c>
      <c r="L230" s="234"/>
      <c r="M230" s="235" t="s">
        <v>1</v>
      </c>
      <c r="N230" s="236" t="s">
        <v>40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1256</v>
      </c>
      <c r="AT230" s="203" t="s">
        <v>592</v>
      </c>
      <c r="AU230" s="203" t="s">
        <v>84</v>
      </c>
      <c r="AY230" s="17" t="s">
        <v>184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1256</v>
      </c>
      <c r="BM230" s="203" t="s">
        <v>4078</v>
      </c>
    </row>
    <row r="231" spans="1:65" s="14" customFormat="1" ht="11.25">
      <c r="B231" s="216"/>
      <c r="C231" s="217"/>
      <c r="D231" s="207" t="s">
        <v>193</v>
      </c>
      <c r="E231" s="218" t="s">
        <v>1</v>
      </c>
      <c r="F231" s="219" t="s">
        <v>382</v>
      </c>
      <c r="G231" s="217"/>
      <c r="H231" s="220">
        <v>16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193</v>
      </c>
      <c r="AU231" s="226" t="s">
        <v>84</v>
      </c>
      <c r="AV231" s="14" t="s">
        <v>84</v>
      </c>
      <c r="AW231" s="14" t="s">
        <v>31</v>
      </c>
      <c r="AX231" s="14" t="s">
        <v>75</v>
      </c>
      <c r="AY231" s="226" t="s">
        <v>184</v>
      </c>
    </row>
    <row r="232" spans="1:65" s="2" customFormat="1" ht="24">
      <c r="A232" s="34"/>
      <c r="B232" s="35"/>
      <c r="C232" s="227" t="s">
        <v>819</v>
      </c>
      <c r="D232" s="227" t="s">
        <v>592</v>
      </c>
      <c r="E232" s="228" t="s">
        <v>3423</v>
      </c>
      <c r="F232" s="229" t="s">
        <v>4079</v>
      </c>
      <c r="G232" s="230" t="s">
        <v>2126</v>
      </c>
      <c r="H232" s="231">
        <v>16</v>
      </c>
      <c r="I232" s="232"/>
      <c r="J232" s="233">
        <f>ROUND(I232*H232,2)</f>
        <v>0</v>
      </c>
      <c r="K232" s="229" t="s">
        <v>649</v>
      </c>
      <c r="L232" s="234"/>
      <c r="M232" s="235" t="s">
        <v>1</v>
      </c>
      <c r="N232" s="236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1256</v>
      </c>
      <c r="AT232" s="203" t="s">
        <v>592</v>
      </c>
      <c r="AU232" s="203" t="s">
        <v>84</v>
      </c>
      <c r="AY232" s="17" t="s">
        <v>184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1256</v>
      </c>
      <c r="BM232" s="203" t="s">
        <v>4080</v>
      </c>
    </row>
    <row r="233" spans="1:65" s="14" customFormat="1" ht="11.25">
      <c r="B233" s="216"/>
      <c r="C233" s="217"/>
      <c r="D233" s="207" t="s">
        <v>193</v>
      </c>
      <c r="E233" s="218" t="s">
        <v>1</v>
      </c>
      <c r="F233" s="219" t="s">
        <v>382</v>
      </c>
      <c r="G233" s="217"/>
      <c r="H233" s="220">
        <v>16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193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184</v>
      </c>
    </row>
    <row r="234" spans="1:65" s="2" customFormat="1" ht="24">
      <c r="A234" s="34"/>
      <c r="B234" s="35"/>
      <c r="C234" s="192" t="s">
        <v>824</v>
      </c>
      <c r="D234" s="192" t="s">
        <v>187</v>
      </c>
      <c r="E234" s="193" t="s">
        <v>3948</v>
      </c>
      <c r="F234" s="194" t="s">
        <v>3949</v>
      </c>
      <c r="G234" s="195" t="s">
        <v>239</v>
      </c>
      <c r="H234" s="196">
        <v>16</v>
      </c>
      <c r="I234" s="197"/>
      <c r="J234" s="198">
        <f>ROUND(I234*H234,2)</f>
        <v>0</v>
      </c>
      <c r="K234" s="194" t="s">
        <v>190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1256</v>
      </c>
      <c r="AT234" s="203" t="s">
        <v>187</v>
      </c>
      <c r="AU234" s="203" t="s">
        <v>84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1256</v>
      </c>
      <c r="BM234" s="203" t="s">
        <v>4081</v>
      </c>
    </row>
    <row r="235" spans="1:65" s="14" customFormat="1" ht="11.25">
      <c r="B235" s="216"/>
      <c r="C235" s="217"/>
      <c r="D235" s="207" t="s">
        <v>193</v>
      </c>
      <c r="E235" s="218" t="s">
        <v>1</v>
      </c>
      <c r="F235" s="219" t="s">
        <v>382</v>
      </c>
      <c r="G235" s="217"/>
      <c r="H235" s="220">
        <v>16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193</v>
      </c>
      <c r="AU235" s="226" t="s">
        <v>84</v>
      </c>
      <c r="AV235" s="14" t="s">
        <v>84</v>
      </c>
      <c r="AW235" s="14" t="s">
        <v>31</v>
      </c>
      <c r="AX235" s="14" t="s">
        <v>75</v>
      </c>
      <c r="AY235" s="226" t="s">
        <v>184</v>
      </c>
    </row>
    <row r="236" spans="1:65" s="2" customFormat="1" ht="21.75" customHeight="1">
      <c r="A236" s="34"/>
      <c r="B236" s="35"/>
      <c r="C236" s="227" t="s">
        <v>828</v>
      </c>
      <c r="D236" s="227" t="s">
        <v>592</v>
      </c>
      <c r="E236" s="228" t="s">
        <v>3951</v>
      </c>
      <c r="F236" s="229" t="s">
        <v>3952</v>
      </c>
      <c r="G236" s="230" t="s">
        <v>327</v>
      </c>
      <c r="H236" s="231">
        <v>80</v>
      </c>
      <c r="I236" s="232"/>
      <c r="J236" s="233">
        <f>ROUND(I236*H236,2)</f>
        <v>0</v>
      </c>
      <c r="K236" s="229" t="s">
        <v>649</v>
      </c>
      <c r="L236" s="234"/>
      <c r="M236" s="235" t="s">
        <v>1</v>
      </c>
      <c r="N236" s="236" t="s">
        <v>40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1256</v>
      </c>
      <c r="AT236" s="203" t="s">
        <v>592</v>
      </c>
      <c r="AU236" s="203" t="s">
        <v>84</v>
      </c>
      <c r="AY236" s="17" t="s">
        <v>184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82</v>
      </c>
      <c r="BK236" s="204">
        <f>ROUND(I236*H236,2)</f>
        <v>0</v>
      </c>
      <c r="BL236" s="17" t="s">
        <v>1256</v>
      </c>
      <c r="BM236" s="203" t="s">
        <v>4082</v>
      </c>
    </row>
    <row r="237" spans="1:65" s="14" customFormat="1" ht="11.25">
      <c r="B237" s="216"/>
      <c r="C237" s="217"/>
      <c r="D237" s="207" t="s">
        <v>193</v>
      </c>
      <c r="E237" s="218" t="s">
        <v>1</v>
      </c>
      <c r="F237" s="219" t="s">
        <v>873</v>
      </c>
      <c r="G237" s="217"/>
      <c r="H237" s="220">
        <v>80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193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184</v>
      </c>
    </row>
    <row r="238" spans="1:65" s="2" customFormat="1" ht="24">
      <c r="A238" s="34"/>
      <c r="B238" s="35"/>
      <c r="C238" s="192" t="s">
        <v>832</v>
      </c>
      <c r="D238" s="192" t="s">
        <v>187</v>
      </c>
      <c r="E238" s="193" t="s">
        <v>4083</v>
      </c>
      <c r="F238" s="194" t="s">
        <v>3955</v>
      </c>
      <c r="G238" s="195" t="s">
        <v>327</v>
      </c>
      <c r="H238" s="196">
        <v>80</v>
      </c>
      <c r="I238" s="197"/>
      <c r="J238" s="198">
        <f>ROUND(I238*H238,2)</f>
        <v>0</v>
      </c>
      <c r="K238" s="194" t="s">
        <v>190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1256</v>
      </c>
      <c r="AT238" s="203" t="s">
        <v>187</v>
      </c>
      <c r="AU238" s="203" t="s">
        <v>84</v>
      </c>
      <c r="AY238" s="17" t="s">
        <v>184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1256</v>
      </c>
      <c r="BM238" s="203" t="s">
        <v>4084</v>
      </c>
    </row>
    <row r="239" spans="1:65" s="14" customFormat="1" ht="11.25">
      <c r="B239" s="216"/>
      <c r="C239" s="217"/>
      <c r="D239" s="207" t="s">
        <v>193</v>
      </c>
      <c r="E239" s="218" t="s">
        <v>1</v>
      </c>
      <c r="F239" s="219" t="s">
        <v>873</v>
      </c>
      <c r="G239" s="217"/>
      <c r="H239" s="220">
        <v>80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193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184</v>
      </c>
    </row>
    <row r="240" spans="1:65" s="2" customFormat="1" ht="16.5" customHeight="1">
      <c r="A240" s="34"/>
      <c r="B240" s="35"/>
      <c r="C240" s="227" t="s">
        <v>836</v>
      </c>
      <c r="D240" s="227" t="s">
        <v>592</v>
      </c>
      <c r="E240" s="228" t="s">
        <v>4085</v>
      </c>
      <c r="F240" s="229" t="s">
        <v>4086</v>
      </c>
      <c r="G240" s="230" t="s">
        <v>327</v>
      </c>
      <c r="H240" s="231">
        <v>240</v>
      </c>
      <c r="I240" s="232"/>
      <c r="J240" s="233">
        <f>ROUND(I240*H240,2)</f>
        <v>0</v>
      </c>
      <c r="K240" s="229" t="s">
        <v>649</v>
      </c>
      <c r="L240" s="234"/>
      <c r="M240" s="235" t="s">
        <v>1</v>
      </c>
      <c r="N240" s="236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1256</v>
      </c>
      <c r="AT240" s="203" t="s">
        <v>592</v>
      </c>
      <c r="AU240" s="203" t="s">
        <v>84</v>
      </c>
      <c r="AY240" s="17" t="s">
        <v>184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1256</v>
      </c>
      <c r="BM240" s="203" t="s">
        <v>4087</v>
      </c>
    </row>
    <row r="241" spans="1:65" s="14" customFormat="1" ht="11.25">
      <c r="B241" s="216"/>
      <c r="C241" s="217"/>
      <c r="D241" s="207" t="s">
        <v>193</v>
      </c>
      <c r="E241" s="218" t="s">
        <v>1</v>
      </c>
      <c r="F241" s="219" t="s">
        <v>4088</v>
      </c>
      <c r="G241" s="217"/>
      <c r="H241" s="220">
        <v>240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193</v>
      </c>
      <c r="AU241" s="226" t="s">
        <v>84</v>
      </c>
      <c r="AV241" s="14" t="s">
        <v>84</v>
      </c>
      <c r="AW241" s="14" t="s">
        <v>31</v>
      </c>
      <c r="AX241" s="14" t="s">
        <v>75</v>
      </c>
      <c r="AY241" s="226" t="s">
        <v>184</v>
      </c>
    </row>
    <row r="242" spans="1:65" s="2" customFormat="1" ht="16.5" customHeight="1">
      <c r="A242" s="34"/>
      <c r="B242" s="35"/>
      <c r="C242" s="227" t="s">
        <v>840</v>
      </c>
      <c r="D242" s="227" t="s">
        <v>592</v>
      </c>
      <c r="E242" s="228" t="s">
        <v>4089</v>
      </c>
      <c r="F242" s="229" t="s">
        <v>4090</v>
      </c>
      <c r="G242" s="230" t="s">
        <v>327</v>
      </c>
      <c r="H242" s="231">
        <v>270</v>
      </c>
      <c r="I242" s="232"/>
      <c r="J242" s="233">
        <f>ROUND(I242*H242,2)</f>
        <v>0</v>
      </c>
      <c r="K242" s="229" t="s">
        <v>649</v>
      </c>
      <c r="L242" s="234"/>
      <c r="M242" s="235" t="s">
        <v>1</v>
      </c>
      <c r="N242" s="236" t="s">
        <v>40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1256</v>
      </c>
      <c r="AT242" s="203" t="s">
        <v>592</v>
      </c>
      <c r="AU242" s="203" t="s">
        <v>84</v>
      </c>
      <c r="AY242" s="17" t="s">
        <v>184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1256</v>
      </c>
      <c r="BM242" s="203" t="s">
        <v>4091</v>
      </c>
    </row>
    <row r="243" spans="1:65" s="14" customFormat="1" ht="11.25">
      <c r="B243" s="216"/>
      <c r="C243" s="217"/>
      <c r="D243" s="207" t="s">
        <v>193</v>
      </c>
      <c r="E243" s="218" t="s">
        <v>1</v>
      </c>
      <c r="F243" s="219" t="s">
        <v>3941</v>
      </c>
      <c r="G243" s="217"/>
      <c r="H243" s="220">
        <v>270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193</v>
      </c>
      <c r="AU243" s="226" t="s">
        <v>84</v>
      </c>
      <c r="AV243" s="14" t="s">
        <v>84</v>
      </c>
      <c r="AW243" s="14" t="s">
        <v>31</v>
      </c>
      <c r="AX243" s="14" t="s">
        <v>75</v>
      </c>
      <c r="AY243" s="226" t="s">
        <v>184</v>
      </c>
    </row>
    <row r="244" spans="1:65" s="2" customFormat="1" ht="24.2" customHeight="1">
      <c r="A244" s="34"/>
      <c r="B244" s="35"/>
      <c r="C244" s="227" t="s">
        <v>846</v>
      </c>
      <c r="D244" s="227" t="s">
        <v>592</v>
      </c>
      <c r="E244" s="228" t="s">
        <v>4092</v>
      </c>
      <c r="F244" s="229" t="s">
        <v>4093</v>
      </c>
      <c r="G244" s="230" t="s">
        <v>327</v>
      </c>
      <c r="H244" s="231">
        <v>80</v>
      </c>
      <c r="I244" s="232"/>
      <c r="J244" s="233">
        <f>ROUND(I244*H244,2)</f>
        <v>0</v>
      </c>
      <c r="K244" s="229" t="s">
        <v>649</v>
      </c>
      <c r="L244" s="234"/>
      <c r="M244" s="235" t="s">
        <v>1</v>
      </c>
      <c r="N244" s="236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1256</v>
      </c>
      <c r="AT244" s="203" t="s">
        <v>592</v>
      </c>
      <c r="AU244" s="203" t="s">
        <v>84</v>
      </c>
      <c r="AY244" s="17" t="s">
        <v>184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1256</v>
      </c>
      <c r="BM244" s="203" t="s">
        <v>4094</v>
      </c>
    </row>
    <row r="245" spans="1:65" s="14" customFormat="1" ht="11.25">
      <c r="B245" s="216"/>
      <c r="C245" s="217"/>
      <c r="D245" s="207" t="s">
        <v>193</v>
      </c>
      <c r="E245" s="218" t="s">
        <v>1</v>
      </c>
      <c r="F245" s="219" t="s">
        <v>873</v>
      </c>
      <c r="G245" s="217"/>
      <c r="H245" s="220">
        <v>80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193</v>
      </c>
      <c r="AU245" s="226" t="s">
        <v>84</v>
      </c>
      <c r="AV245" s="14" t="s">
        <v>84</v>
      </c>
      <c r="AW245" s="14" t="s">
        <v>31</v>
      </c>
      <c r="AX245" s="14" t="s">
        <v>75</v>
      </c>
      <c r="AY245" s="226" t="s">
        <v>184</v>
      </c>
    </row>
    <row r="246" spans="1:65" s="2" customFormat="1" ht="16.5" customHeight="1">
      <c r="A246" s="34"/>
      <c r="B246" s="35"/>
      <c r="C246" s="227" t="s">
        <v>851</v>
      </c>
      <c r="D246" s="227" t="s">
        <v>592</v>
      </c>
      <c r="E246" s="228" t="s">
        <v>4095</v>
      </c>
      <c r="F246" s="229" t="s">
        <v>4096</v>
      </c>
      <c r="G246" s="230" t="s">
        <v>327</v>
      </c>
      <c r="H246" s="231">
        <v>15</v>
      </c>
      <c r="I246" s="232"/>
      <c r="J246" s="233">
        <f>ROUND(I246*H246,2)</f>
        <v>0</v>
      </c>
      <c r="K246" s="229" t="s">
        <v>649</v>
      </c>
      <c r="L246" s="234"/>
      <c r="M246" s="235" t="s">
        <v>1</v>
      </c>
      <c r="N246" s="236" t="s">
        <v>40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1256</v>
      </c>
      <c r="AT246" s="203" t="s">
        <v>592</v>
      </c>
      <c r="AU246" s="203" t="s">
        <v>84</v>
      </c>
      <c r="AY246" s="17" t="s">
        <v>184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82</v>
      </c>
      <c r="BK246" s="204">
        <f>ROUND(I246*H246,2)</f>
        <v>0</v>
      </c>
      <c r="BL246" s="17" t="s">
        <v>1256</v>
      </c>
      <c r="BM246" s="203" t="s">
        <v>4097</v>
      </c>
    </row>
    <row r="247" spans="1:65" s="14" customFormat="1" ht="11.25">
      <c r="B247" s="216"/>
      <c r="C247" s="217"/>
      <c r="D247" s="207" t="s">
        <v>193</v>
      </c>
      <c r="E247" s="218" t="s">
        <v>1</v>
      </c>
      <c r="F247" s="219" t="s">
        <v>8</v>
      </c>
      <c r="G247" s="217"/>
      <c r="H247" s="220">
        <v>15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193</v>
      </c>
      <c r="AU247" s="226" t="s">
        <v>84</v>
      </c>
      <c r="AV247" s="14" t="s">
        <v>84</v>
      </c>
      <c r="AW247" s="14" t="s">
        <v>31</v>
      </c>
      <c r="AX247" s="14" t="s">
        <v>75</v>
      </c>
      <c r="AY247" s="226" t="s">
        <v>184</v>
      </c>
    </row>
    <row r="248" spans="1:65" s="2" customFormat="1" ht="16.5" customHeight="1">
      <c r="A248" s="34"/>
      <c r="B248" s="35"/>
      <c r="C248" s="192" t="s">
        <v>855</v>
      </c>
      <c r="D248" s="192" t="s">
        <v>187</v>
      </c>
      <c r="E248" s="193" t="s">
        <v>4098</v>
      </c>
      <c r="F248" s="194" t="s">
        <v>4099</v>
      </c>
      <c r="G248" s="195" t="s">
        <v>327</v>
      </c>
      <c r="H248" s="196">
        <v>605</v>
      </c>
      <c r="I248" s="197"/>
      <c r="J248" s="198">
        <f>ROUND(I248*H248,2)</f>
        <v>0</v>
      </c>
      <c r="K248" s="194" t="s">
        <v>649</v>
      </c>
      <c r="L248" s="39"/>
      <c r="M248" s="199" t="s">
        <v>1</v>
      </c>
      <c r="N248" s="200" t="s">
        <v>40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1256</v>
      </c>
      <c r="AT248" s="203" t="s">
        <v>187</v>
      </c>
      <c r="AU248" s="203" t="s">
        <v>84</v>
      </c>
      <c r="AY248" s="17" t="s">
        <v>184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82</v>
      </c>
      <c r="BK248" s="204">
        <f>ROUND(I248*H248,2)</f>
        <v>0</v>
      </c>
      <c r="BL248" s="17" t="s">
        <v>1256</v>
      </c>
      <c r="BM248" s="203" t="s">
        <v>4100</v>
      </c>
    </row>
    <row r="249" spans="1:65" s="14" customFormat="1" ht="11.25">
      <c r="B249" s="216"/>
      <c r="C249" s="217"/>
      <c r="D249" s="207" t="s">
        <v>193</v>
      </c>
      <c r="E249" s="218" t="s">
        <v>1</v>
      </c>
      <c r="F249" s="219" t="s">
        <v>4101</v>
      </c>
      <c r="G249" s="217"/>
      <c r="H249" s="220">
        <v>605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193</v>
      </c>
      <c r="AU249" s="226" t="s">
        <v>84</v>
      </c>
      <c r="AV249" s="14" t="s">
        <v>84</v>
      </c>
      <c r="AW249" s="14" t="s">
        <v>31</v>
      </c>
      <c r="AX249" s="14" t="s">
        <v>75</v>
      </c>
      <c r="AY249" s="226" t="s">
        <v>184</v>
      </c>
    </row>
    <row r="250" spans="1:65" s="2" customFormat="1" ht="24">
      <c r="A250" s="34"/>
      <c r="B250" s="35"/>
      <c r="C250" s="227" t="s">
        <v>860</v>
      </c>
      <c r="D250" s="227" t="s">
        <v>592</v>
      </c>
      <c r="E250" s="228" t="s">
        <v>4102</v>
      </c>
      <c r="F250" s="229" t="s">
        <v>4103</v>
      </c>
      <c r="G250" s="230" t="s">
        <v>2126</v>
      </c>
      <c r="H250" s="231">
        <v>16</v>
      </c>
      <c r="I250" s="232"/>
      <c r="J250" s="233">
        <f>ROUND(I250*H250,2)</f>
        <v>0</v>
      </c>
      <c r="K250" s="229" t="s">
        <v>649</v>
      </c>
      <c r="L250" s="234"/>
      <c r="M250" s="235" t="s">
        <v>1</v>
      </c>
      <c r="N250" s="236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1256</v>
      </c>
      <c r="AT250" s="203" t="s">
        <v>592</v>
      </c>
      <c r="AU250" s="203" t="s">
        <v>84</v>
      </c>
      <c r="AY250" s="17" t="s">
        <v>184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1256</v>
      </c>
      <c r="BM250" s="203" t="s">
        <v>4104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382</v>
      </c>
      <c r="G251" s="217"/>
      <c r="H251" s="220">
        <v>16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2" customFormat="1" ht="16.5" customHeight="1">
      <c r="A252" s="34"/>
      <c r="B252" s="35"/>
      <c r="C252" s="192" t="s">
        <v>864</v>
      </c>
      <c r="D252" s="192" t="s">
        <v>187</v>
      </c>
      <c r="E252" s="193" t="s">
        <v>4105</v>
      </c>
      <c r="F252" s="194" t="s">
        <v>4106</v>
      </c>
      <c r="G252" s="195" t="s">
        <v>2126</v>
      </c>
      <c r="H252" s="196">
        <v>1</v>
      </c>
      <c r="I252" s="197"/>
      <c r="J252" s="198">
        <f>ROUND(I252*H252,2)</f>
        <v>0</v>
      </c>
      <c r="K252" s="194" t="s">
        <v>649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1256</v>
      </c>
      <c r="AT252" s="203" t="s">
        <v>187</v>
      </c>
      <c r="AU252" s="203" t="s">
        <v>84</v>
      </c>
      <c r="AY252" s="17" t="s">
        <v>184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1256</v>
      </c>
      <c r="BM252" s="203" t="s">
        <v>4107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82</v>
      </c>
      <c r="G253" s="217"/>
      <c r="H253" s="220">
        <v>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84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2" customFormat="1" ht="22.9" customHeight="1">
      <c r="B254" s="176"/>
      <c r="C254" s="177"/>
      <c r="D254" s="178" t="s">
        <v>74</v>
      </c>
      <c r="E254" s="190" t="s">
        <v>81</v>
      </c>
      <c r="F254" s="190" t="s">
        <v>4108</v>
      </c>
      <c r="G254" s="177"/>
      <c r="H254" s="177"/>
      <c r="I254" s="180"/>
      <c r="J254" s="191">
        <f>BK254</f>
        <v>0</v>
      </c>
      <c r="K254" s="177"/>
      <c r="L254" s="182"/>
      <c r="M254" s="183"/>
      <c r="N254" s="184"/>
      <c r="O254" s="184"/>
      <c r="P254" s="185">
        <f>SUM(P255:P272)</f>
        <v>0</v>
      </c>
      <c r="Q254" s="184"/>
      <c r="R254" s="185">
        <f>SUM(R255:R272)</f>
        <v>7.7999999999999999E-4</v>
      </c>
      <c r="S254" s="184"/>
      <c r="T254" s="186">
        <f>SUM(T255:T272)</f>
        <v>0</v>
      </c>
      <c r="AR254" s="187" t="s">
        <v>82</v>
      </c>
      <c r="AT254" s="188" t="s">
        <v>74</v>
      </c>
      <c r="AU254" s="188" t="s">
        <v>82</v>
      </c>
      <c r="AY254" s="187" t="s">
        <v>184</v>
      </c>
      <c r="BK254" s="189">
        <f>SUM(BK255:BK272)</f>
        <v>0</v>
      </c>
    </row>
    <row r="255" spans="1:65" s="2" customFormat="1" ht="21.75" customHeight="1">
      <c r="A255" s="34"/>
      <c r="B255" s="35"/>
      <c r="C255" s="227" t="s">
        <v>869</v>
      </c>
      <c r="D255" s="227" t="s">
        <v>592</v>
      </c>
      <c r="E255" s="228" t="s">
        <v>3951</v>
      </c>
      <c r="F255" s="229" t="s">
        <v>3952</v>
      </c>
      <c r="G255" s="230" t="s">
        <v>327</v>
      </c>
      <c r="H255" s="231">
        <v>65</v>
      </c>
      <c r="I255" s="232"/>
      <c r="J255" s="233">
        <f>ROUND(I255*H255,2)</f>
        <v>0</v>
      </c>
      <c r="K255" s="229" t="s">
        <v>649</v>
      </c>
      <c r="L255" s="234"/>
      <c r="M255" s="235" t="s">
        <v>1</v>
      </c>
      <c r="N255" s="236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1256</v>
      </c>
      <c r="AT255" s="203" t="s">
        <v>592</v>
      </c>
      <c r="AU255" s="203" t="s">
        <v>84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1256</v>
      </c>
      <c r="BM255" s="203" t="s">
        <v>4109</v>
      </c>
    </row>
    <row r="256" spans="1:65" s="14" customFormat="1" ht="11.25">
      <c r="B256" s="216"/>
      <c r="C256" s="217"/>
      <c r="D256" s="207" t="s">
        <v>193</v>
      </c>
      <c r="E256" s="218" t="s">
        <v>1</v>
      </c>
      <c r="F256" s="219" t="s">
        <v>868</v>
      </c>
      <c r="G256" s="217"/>
      <c r="H256" s="220">
        <v>65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193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184</v>
      </c>
    </row>
    <row r="257" spans="1:65" s="2" customFormat="1" ht="24">
      <c r="A257" s="34"/>
      <c r="B257" s="35"/>
      <c r="C257" s="192" t="s">
        <v>814</v>
      </c>
      <c r="D257" s="192" t="s">
        <v>187</v>
      </c>
      <c r="E257" s="193" t="s">
        <v>4083</v>
      </c>
      <c r="F257" s="194" t="s">
        <v>3955</v>
      </c>
      <c r="G257" s="195" t="s">
        <v>327</v>
      </c>
      <c r="H257" s="196">
        <v>65</v>
      </c>
      <c r="I257" s="197"/>
      <c r="J257" s="198">
        <f>ROUND(I257*H257,2)</f>
        <v>0</v>
      </c>
      <c r="K257" s="194" t="s">
        <v>190</v>
      </c>
      <c r="L257" s="39"/>
      <c r="M257" s="199" t="s">
        <v>1</v>
      </c>
      <c r="N257" s="200" t="s">
        <v>40</v>
      </c>
      <c r="O257" s="7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1256</v>
      </c>
      <c r="AT257" s="203" t="s">
        <v>187</v>
      </c>
      <c r="AU257" s="203" t="s">
        <v>84</v>
      </c>
      <c r="AY257" s="17" t="s">
        <v>184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1256</v>
      </c>
      <c r="BM257" s="203" t="s">
        <v>4110</v>
      </c>
    </row>
    <row r="258" spans="1:65" s="14" customFormat="1" ht="11.25">
      <c r="B258" s="216"/>
      <c r="C258" s="217"/>
      <c r="D258" s="207" t="s">
        <v>193</v>
      </c>
      <c r="E258" s="218" t="s">
        <v>1</v>
      </c>
      <c r="F258" s="219" t="s">
        <v>868</v>
      </c>
      <c r="G258" s="217"/>
      <c r="H258" s="220">
        <v>65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1:65" s="2" customFormat="1" ht="24">
      <c r="A259" s="34"/>
      <c r="B259" s="35"/>
      <c r="C259" s="227" t="s">
        <v>388</v>
      </c>
      <c r="D259" s="227" t="s">
        <v>592</v>
      </c>
      <c r="E259" s="228" t="s">
        <v>4111</v>
      </c>
      <c r="F259" s="229" t="s">
        <v>4112</v>
      </c>
      <c r="G259" s="230" t="s">
        <v>327</v>
      </c>
      <c r="H259" s="231">
        <v>240</v>
      </c>
      <c r="I259" s="232"/>
      <c r="J259" s="233">
        <f>ROUND(I259*H259,2)</f>
        <v>0</v>
      </c>
      <c r="K259" s="229" t="s">
        <v>649</v>
      </c>
      <c r="L259" s="234"/>
      <c r="M259" s="235" t="s">
        <v>1</v>
      </c>
      <c r="N259" s="236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1256</v>
      </c>
      <c r="AT259" s="203" t="s">
        <v>592</v>
      </c>
      <c r="AU259" s="203" t="s">
        <v>84</v>
      </c>
      <c r="AY259" s="17" t="s">
        <v>184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1256</v>
      </c>
      <c r="BM259" s="203" t="s">
        <v>4113</v>
      </c>
    </row>
    <row r="260" spans="1:65" s="14" customFormat="1" ht="11.25">
      <c r="B260" s="216"/>
      <c r="C260" s="217"/>
      <c r="D260" s="207" t="s">
        <v>193</v>
      </c>
      <c r="E260" s="218" t="s">
        <v>1</v>
      </c>
      <c r="F260" s="219" t="s">
        <v>4088</v>
      </c>
      <c r="G260" s="217"/>
      <c r="H260" s="220">
        <v>240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193</v>
      </c>
      <c r="AU260" s="226" t="s">
        <v>84</v>
      </c>
      <c r="AV260" s="14" t="s">
        <v>84</v>
      </c>
      <c r="AW260" s="14" t="s">
        <v>31</v>
      </c>
      <c r="AX260" s="14" t="s">
        <v>75</v>
      </c>
      <c r="AY260" s="226" t="s">
        <v>184</v>
      </c>
    </row>
    <row r="261" spans="1:65" s="2" customFormat="1" ht="21.75" customHeight="1">
      <c r="A261" s="34"/>
      <c r="B261" s="35"/>
      <c r="C261" s="192" t="s">
        <v>881</v>
      </c>
      <c r="D261" s="192" t="s">
        <v>187</v>
      </c>
      <c r="E261" s="193" t="s">
        <v>4114</v>
      </c>
      <c r="F261" s="194" t="s">
        <v>4115</v>
      </c>
      <c r="G261" s="195" t="s">
        <v>327</v>
      </c>
      <c r="H261" s="196">
        <v>240</v>
      </c>
      <c r="I261" s="197"/>
      <c r="J261" s="198">
        <f>ROUND(I261*H261,2)</f>
        <v>0</v>
      </c>
      <c r="K261" s="194" t="s">
        <v>649</v>
      </c>
      <c r="L261" s="39"/>
      <c r="M261" s="199" t="s">
        <v>1</v>
      </c>
      <c r="N261" s="200" t="s">
        <v>40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1256</v>
      </c>
      <c r="AT261" s="203" t="s">
        <v>187</v>
      </c>
      <c r="AU261" s="203" t="s">
        <v>84</v>
      </c>
      <c r="AY261" s="17" t="s">
        <v>184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82</v>
      </c>
      <c r="BK261" s="204">
        <f>ROUND(I261*H261,2)</f>
        <v>0</v>
      </c>
      <c r="BL261" s="17" t="s">
        <v>1256</v>
      </c>
      <c r="BM261" s="203" t="s">
        <v>4116</v>
      </c>
    </row>
    <row r="262" spans="1:65" s="14" customFormat="1" ht="11.25">
      <c r="B262" s="216"/>
      <c r="C262" s="217"/>
      <c r="D262" s="207" t="s">
        <v>193</v>
      </c>
      <c r="E262" s="218" t="s">
        <v>1</v>
      </c>
      <c r="F262" s="219" t="s">
        <v>4088</v>
      </c>
      <c r="G262" s="217"/>
      <c r="H262" s="220">
        <v>240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193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184</v>
      </c>
    </row>
    <row r="263" spans="1:65" s="2" customFormat="1" ht="16.5" customHeight="1">
      <c r="A263" s="34"/>
      <c r="B263" s="35"/>
      <c r="C263" s="227" t="s">
        <v>638</v>
      </c>
      <c r="D263" s="227" t="s">
        <v>592</v>
      </c>
      <c r="E263" s="228" t="s">
        <v>3418</v>
      </c>
      <c r="F263" s="229" t="s">
        <v>3946</v>
      </c>
      <c r="G263" s="230" t="s">
        <v>2126</v>
      </c>
      <c r="H263" s="231">
        <v>13</v>
      </c>
      <c r="I263" s="232"/>
      <c r="J263" s="233">
        <f>ROUND(I263*H263,2)</f>
        <v>0</v>
      </c>
      <c r="K263" s="229" t="s">
        <v>649</v>
      </c>
      <c r="L263" s="234"/>
      <c r="M263" s="235" t="s">
        <v>1</v>
      </c>
      <c r="N263" s="236" t="s">
        <v>40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1256</v>
      </c>
      <c r="AT263" s="203" t="s">
        <v>592</v>
      </c>
      <c r="AU263" s="203" t="s">
        <v>84</v>
      </c>
      <c r="AY263" s="17" t="s">
        <v>184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1256</v>
      </c>
      <c r="BM263" s="203" t="s">
        <v>4117</v>
      </c>
    </row>
    <row r="264" spans="1:65" s="14" customFormat="1" ht="11.25">
      <c r="B264" s="216"/>
      <c r="C264" s="217"/>
      <c r="D264" s="207" t="s">
        <v>193</v>
      </c>
      <c r="E264" s="218" t="s">
        <v>1</v>
      </c>
      <c r="F264" s="219" t="s">
        <v>324</v>
      </c>
      <c r="G264" s="217"/>
      <c r="H264" s="220">
        <v>13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193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184</v>
      </c>
    </row>
    <row r="265" spans="1:65" s="2" customFormat="1" ht="16.5" customHeight="1">
      <c r="A265" s="34"/>
      <c r="B265" s="35"/>
      <c r="C265" s="227" t="s">
        <v>888</v>
      </c>
      <c r="D265" s="227" t="s">
        <v>592</v>
      </c>
      <c r="E265" s="228" t="s">
        <v>4118</v>
      </c>
      <c r="F265" s="229" t="s">
        <v>4119</v>
      </c>
      <c r="G265" s="230" t="s">
        <v>2126</v>
      </c>
      <c r="H265" s="231">
        <v>9</v>
      </c>
      <c r="I265" s="232"/>
      <c r="J265" s="233">
        <f>ROUND(I265*H265,2)</f>
        <v>0</v>
      </c>
      <c r="K265" s="229" t="s">
        <v>190</v>
      </c>
      <c r="L265" s="234"/>
      <c r="M265" s="235" t="s">
        <v>1</v>
      </c>
      <c r="N265" s="236" t="s">
        <v>40</v>
      </c>
      <c r="O265" s="71"/>
      <c r="P265" s="201">
        <f>O265*H265</f>
        <v>0</v>
      </c>
      <c r="Q265" s="201">
        <v>6.0000000000000002E-5</v>
      </c>
      <c r="R265" s="201">
        <f>Q265*H265</f>
        <v>5.4000000000000001E-4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1256</v>
      </c>
      <c r="AT265" s="203" t="s">
        <v>592</v>
      </c>
      <c r="AU265" s="203" t="s">
        <v>84</v>
      </c>
      <c r="AY265" s="17" t="s">
        <v>184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82</v>
      </c>
      <c r="BK265" s="204">
        <f>ROUND(I265*H265,2)</f>
        <v>0</v>
      </c>
      <c r="BL265" s="17" t="s">
        <v>1256</v>
      </c>
      <c r="BM265" s="203" t="s">
        <v>4120</v>
      </c>
    </row>
    <row r="266" spans="1:65" s="14" customFormat="1" ht="11.25">
      <c r="B266" s="216"/>
      <c r="C266" s="217"/>
      <c r="D266" s="207" t="s">
        <v>193</v>
      </c>
      <c r="E266" s="218" t="s">
        <v>1</v>
      </c>
      <c r="F266" s="219" t="s">
        <v>256</v>
      </c>
      <c r="G266" s="217"/>
      <c r="H266" s="220">
        <v>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193</v>
      </c>
      <c r="AU266" s="226" t="s">
        <v>84</v>
      </c>
      <c r="AV266" s="14" t="s">
        <v>84</v>
      </c>
      <c r="AW266" s="14" t="s">
        <v>31</v>
      </c>
      <c r="AX266" s="14" t="s">
        <v>75</v>
      </c>
      <c r="AY266" s="226" t="s">
        <v>184</v>
      </c>
    </row>
    <row r="267" spans="1:65" s="2" customFormat="1" ht="16.5" customHeight="1">
      <c r="A267" s="34"/>
      <c r="B267" s="35"/>
      <c r="C267" s="227" t="s">
        <v>868</v>
      </c>
      <c r="D267" s="227" t="s">
        <v>592</v>
      </c>
      <c r="E267" s="228" t="s">
        <v>4121</v>
      </c>
      <c r="F267" s="229" t="s">
        <v>4122</v>
      </c>
      <c r="G267" s="230" t="s">
        <v>2126</v>
      </c>
      <c r="H267" s="231">
        <v>4</v>
      </c>
      <c r="I267" s="232"/>
      <c r="J267" s="233">
        <f>ROUND(I267*H267,2)</f>
        <v>0</v>
      </c>
      <c r="K267" s="229" t="s">
        <v>649</v>
      </c>
      <c r="L267" s="234"/>
      <c r="M267" s="235" t="s">
        <v>1</v>
      </c>
      <c r="N267" s="236" t="s">
        <v>40</v>
      </c>
      <c r="O267" s="71"/>
      <c r="P267" s="201">
        <f>O267*H267</f>
        <v>0</v>
      </c>
      <c r="Q267" s="201">
        <v>6.0000000000000002E-5</v>
      </c>
      <c r="R267" s="201">
        <f>Q267*H267</f>
        <v>2.4000000000000001E-4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1256</v>
      </c>
      <c r="AT267" s="203" t="s">
        <v>592</v>
      </c>
      <c r="AU267" s="203" t="s">
        <v>84</v>
      </c>
      <c r="AY267" s="17" t="s">
        <v>184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82</v>
      </c>
      <c r="BK267" s="204">
        <f>ROUND(I267*H267,2)</f>
        <v>0</v>
      </c>
      <c r="BL267" s="17" t="s">
        <v>1256</v>
      </c>
      <c r="BM267" s="203" t="s">
        <v>4123</v>
      </c>
    </row>
    <row r="268" spans="1:65" s="14" customFormat="1" ht="11.25">
      <c r="B268" s="216"/>
      <c r="C268" s="217"/>
      <c r="D268" s="207" t="s">
        <v>193</v>
      </c>
      <c r="E268" s="218" t="s">
        <v>1</v>
      </c>
      <c r="F268" s="219" t="s">
        <v>191</v>
      </c>
      <c r="G268" s="217"/>
      <c r="H268" s="220">
        <v>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184</v>
      </c>
    </row>
    <row r="269" spans="1:65" s="2" customFormat="1" ht="16.5" customHeight="1">
      <c r="A269" s="34"/>
      <c r="B269" s="35"/>
      <c r="C269" s="192" t="s">
        <v>895</v>
      </c>
      <c r="D269" s="192" t="s">
        <v>187</v>
      </c>
      <c r="E269" s="193" t="s">
        <v>4124</v>
      </c>
      <c r="F269" s="194" t="s">
        <v>4125</v>
      </c>
      <c r="G269" s="195" t="s">
        <v>2126</v>
      </c>
      <c r="H269" s="196">
        <v>13</v>
      </c>
      <c r="I269" s="197"/>
      <c r="J269" s="198">
        <f>ROUND(I269*H269,2)</f>
        <v>0</v>
      </c>
      <c r="K269" s="194" t="s">
        <v>190</v>
      </c>
      <c r="L269" s="39"/>
      <c r="M269" s="199" t="s">
        <v>1</v>
      </c>
      <c r="N269" s="200" t="s">
        <v>40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1256</v>
      </c>
      <c r="AT269" s="203" t="s">
        <v>187</v>
      </c>
      <c r="AU269" s="203" t="s">
        <v>84</v>
      </c>
      <c r="AY269" s="17" t="s">
        <v>184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82</v>
      </c>
      <c r="BK269" s="204">
        <f>ROUND(I269*H269,2)</f>
        <v>0</v>
      </c>
      <c r="BL269" s="17" t="s">
        <v>1256</v>
      </c>
      <c r="BM269" s="203" t="s">
        <v>4126</v>
      </c>
    </row>
    <row r="270" spans="1:65" s="14" customFormat="1" ht="11.25">
      <c r="B270" s="216"/>
      <c r="C270" s="217"/>
      <c r="D270" s="207" t="s">
        <v>193</v>
      </c>
      <c r="E270" s="218" t="s">
        <v>1</v>
      </c>
      <c r="F270" s="219" t="s">
        <v>324</v>
      </c>
      <c r="G270" s="217"/>
      <c r="H270" s="220">
        <v>13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193</v>
      </c>
      <c r="AU270" s="226" t="s">
        <v>84</v>
      </c>
      <c r="AV270" s="14" t="s">
        <v>84</v>
      </c>
      <c r="AW270" s="14" t="s">
        <v>31</v>
      </c>
      <c r="AX270" s="14" t="s">
        <v>75</v>
      </c>
      <c r="AY270" s="226" t="s">
        <v>184</v>
      </c>
    </row>
    <row r="271" spans="1:65" s="2" customFormat="1" ht="16.5" customHeight="1">
      <c r="A271" s="34"/>
      <c r="B271" s="35"/>
      <c r="C271" s="192" t="s">
        <v>899</v>
      </c>
      <c r="D271" s="192" t="s">
        <v>187</v>
      </c>
      <c r="E271" s="193" t="s">
        <v>4127</v>
      </c>
      <c r="F271" s="194" t="s">
        <v>4128</v>
      </c>
      <c r="G271" s="195" t="s">
        <v>2126</v>
      </c>
      <c r="H271" s="196">
        <v>1</v>
      </c>
      <c r="I271" s="197"/>
      <c r="J271" s="198">
        <f>ROUND(I271*H271,2)</f>
        <v>0</v>
      </c>
      <c r="K271" s="194" t="s">
        <v>190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1256</v>
      </c>
      <c r="AT271" s="203" t="s">
        <v>187</v>
      </c>
      <c r="AU271" s="203" t="s">
        <v>84</v>
      </c>
      <c r="AY271" s="17" t="s">
        <v>184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1256</v>
      </c>
      <c r="BM271" s="203" t="s">
        <v>4129</v>
      </c>
    </row>
    <row r="272" spans="1:65" s="14" customFormat="1" ht="11.25">
      <c r="B272" s="216"/>
      <c r="C272" s="217"/>
      <c r="D272" s="207" t="s">
        <v>193</v>
      </c>
      <c r="E272" s="218" t="s">
        <v>1</v>
      </c>
      <c r="F272" s="219" t="s">
        <v>82</v>
      </c>
      <c r="G272" s="217"/>
      <c r="H272" s="220">
        <v>1</v>
      </c>
      <c r="I272" s="221"/>
      <c r="J272" s="217"/>
      <c r="K272" s="217"/>
      <c r="L272" s="222"/>
      <c r="M272" s="238"/>
      <c r="N272" s="239"/>
      <c r="O272" s="239"/>
      <c r="P272" s="239"/>
      <c r="Q272" s="239"/>
      <c r="R272" s="239"/>
      <c r="S272" s="239"/>
      <c r="T272" s="240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31" s="2" customFormat="1" ht="6.95" customHeight="1">
      <c r="A273" s="34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39"/>
      <c r="M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</sheetData>
  <sheetProtection algorithmName="SHA-512" hashValue="SSyA0dvxMTleWAv2pkyC491tY738VuJDxKhhIMq0hAPkjJVb5GkHl5MOjWNyZ539mIBld5zX91wDuAH17jirPA==" saltValue="z24pYElXIPr1Tr6T+snv/gg2y6R7qzAFbRvLcytaBwR+kUDcr85gprbkFsqCZAQYr5rYvmD7nfnsgjLcLmDZ+A==" spinCount="100000" sheet="1" objects="1" scenarios="1" formatColumns="0" formatRows="0" autoFilter="0"/>
  <autoFilter ref="C128:K27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08" t="s">
        <v>4130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44368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3913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ROUND((SUM(BE122:BE184)),  2)</f>
        <v>0</v>
      </c>
      <c r="G35" s="34"/>
      <c r="H35" s="34"/>
      <c r="I35" s="131">
        <v>0.21</v>
      </c>
      <c r="J35" s="130">
        <f>ROUND(((SUM(BE122:BE184))*I35),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ROUND((SUM(BF122:BF184)),  2)</f>
        <v>0</v>
      </c>
      <c r="G36" s="34"/>
      <c r="H36" s="34"/>
      <c r="I36" s="131">
        <v>0.15</v>
      </c>
      <c r="J36" s="130">
        <f>ROUND(((SUM(BF122:BF184))*I36),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ROUND((SUM(BG122:BG184)),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ROUND((SUM(BH122:BH184)),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ROUND((SUM(BI122:BI184)),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65" t="str">
        <f>E11</f>
        <v>D1_01_4h3 - Elektrická požární signalizace a nouzový zvukový systém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44368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4131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4132</v>
      </c>
      <c r="E100" s="157"/>
      <c r="F100" s="157"/>
      <c r="G100" s="157"/>
      <c r="H100" s="157"/>
      <c r="I100" s="157"/>
      <c r="J100" s="158">
        <f>J160</f>
        <v>0</v>
      </c>
      <c r="K100" s="155"/>
      <c r="L100" s="15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169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12" t="str">
        <f>E7</f>
        <v>Nový pavilon Emergency, COS vč. JIP a nadzemní spojovací koridor se stávajícím pavilonem D – 3.NP</v>
      </c>
      <c r="F110" s="313"/>
      <c r="G110" s="313"/>
      <c r="H110" s="31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12" t="s">
        <v>132</v>
      </c>
      <c r="F112" s="314"/>
      <c r="G112" s="314"/>
      <c r="H112" s="31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0" customHeight="1">
      <c r="A114" s="34"/>
      <c r="B114" s="35"/>
      <c r="C114" s="36"/>
      <c r="D114" s="36"/>
      <c r="E114" s="265" t="str">
        <f>E11</f>
        <v>D1_01_4h3 - Elektrická požární signalizace a nouzový zvukový systém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Chomutov</v>
      </c>
      <c r="G116" s="36"/>
      <c r="H116" s="36"/>
      <c r="I116" s="29" t="s">
        <v>22</v>
      </c>
      <c r="J116" s="66">
        <f>IF(J14="","",J14)</f>
        <v>44368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23</v>
      </c>
      <c r="D118" s="36"/>
      <c r="E118" s="36"/>
      <c r="F118" s="27" t="str">
        <f>E17</f>
        <v>Krajská zdravotní a.s, Ústí nad Labem</v>
      </c>
      <c r="G118" s="36"/>
      <c r="H118" s="36"/>
      <c r="I118" s="29" t="s">
        <v>29</v>
      </c>
      <c r="J118" s="32" t="str">
        <f>E23</f>
        <v>Atelier Penta v.o.s.,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IF(E20="","",E20)</f>
        <v>Vyplň údaj</v>
      </c>
      <c r="G119" s="36"/>
      <c r="H119" s="36"/>
      <c r="I119" s="29" t="s">
        <v>32</v>
      </c>
      <c r="J119" s="32" t="str">
        <f>E26</f>
        <v>Robert Frýba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170</v>
      </c>
      <c r="D121" s="168" t="s">
        <v>60</v>
      </c>
      <c r="E121" s="168" t="s">
        <v>56</v>
      </c>
      <c r="F121" s="168" t="s">
        <v>57</v>
      </c>
      <c r="G121" s="168" t="s">
        <v>171</v>
      </c>
      <c r="H121" s="168" t="s">
        <v>172</v>
      </c>
      <c r="I121" s="168" t="s">
        <v>173</v>
      </c>
      <c r="J121" s="168" t="s">
        <v>138</v>
      </c>
      <c r="K121" s="169" t="s">
        <v>174</v>
      </c>
      <c r="L121" s="170"/>
      <c r="M121" s="75" t="s">
        <v>1</v>
      </c>
      <c r="N121" s="76" t="s">
        <v>39</v>
      </c>
      <c r="O121" s="76" t="s">
        <v>175</v>
      </c>
      <c r="P121" s="76" t="s">
        <v>176</v>
      </c>
      <c r="Q121" s="76" t="s">
        <v>177</v>
      </c>
      <c r="R121" s="76" t="s">
        <v>178</v>
      </c>
      <c r="S121" s="76" t="s">
        <v>179</v>
      </c>
      <c r="T121" s="77" t="s">
        <v>180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181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P123+P160</f>
        <v>0</v>
      </c>
      <c r="Q122" s="79"/>
      <c r="R122" s="173">
        <f>R123+R160</f>
        <v>0</v>
      </c>
      <c r="S122" s="79"/>
      <c r="T122" s="174">
        <f>T123+T160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140</v>
      </c>
      <c r="BK122" s="175">
        <f>BK123+BK160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4133</v>
      </c>
      <c r="F123" s="179" t="s">
        <v>4134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SUM(P124:P159)</f>
        <v>0</v>
      </c>
      <c r="Q123" s="184"/>
      <c r="R123" s="185">
        <f>SUM(R124:R159)</f>
        <v>0</v>
      </c>
      <c r="S123" s="184"/>
      <c r="T123" s="186">
        <f>SUM(T124:T159)</f>
        <v>0</v>
      </c>
      <c r="AR123" s="187" t="s">
        <v>82</v>
      </c>
      <c r="AT123" s="188" t="s">
        <v>74</v>
      </c>
      <c r="AU123" s="188" t="s">
        <v>75</v>
      </c>
      <c r="AY123" s="187" t="s">
        <v>184</v>
      </c>
      <c r="BK123" s="189">
        <f>SUM(BK124:BK159)</f>
        <v>0</v>
      </c>
    </row>
    <row r="124" spans="1:65" s="2" customFormat="1" ht="16.5" customHeight="1">
      <c r="A124" s="34"/>
      <c r="B124" s="35"/>
      <c r="C124" s="227" t="s">
        <v>82</v>
      </c>
      <c r="D124" s="227" t="s">
        <v>592</v>
      </c>
      <c r="E124" s="228" t="s">
        <v>4135</v>
      </c>
      <c r="F124" s="229" t="s">
        <v>4136</v>
      </c>
      <c r="G124" s="230" t="s">
        <v>2126</v>
      </c>
      <c r="H124" s="231">
        <v>44</v>
      </c>
      <c r="I124" s="232"/>
      <c r="J124" s="233">
        <f>ROUND(I124*H124,2)</f>
        <v>0</v>
      </c>
      <c r="K124" s="229" t="s">
        <v>649</v>
      </c>
      <c r="L124" s="234"/>
      <c r="M124" s="235" t="s">
        <v>1</v>
      </c>
      <c r="N124" s="236" t="s">
        <v>40</v>
      </c>
      <c r="O124" s="7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251</v>
      </c>
      <c r="AT124" s="203" t="s">
        <v>592</v>
      </c>
      <c r="AU124" s="203" t="s">
        <v>82</v>
      </c>
      <c r="AY124" s="17" t="s">
        <v>184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7" t="s">
        <v>82</v>
      </c>
      <c r="BK124" s="204">
        <f>ROUND(I124*H124,2)</f>
        <v>0</v>
      </c>
      <c r="BL124" s="17" t="s">
        <v>191</v>
      </c>
      <c r="BM124" s="203" t="s">
        <v>4137</v>
      </c>
    </row>
    <row r="125" spans="1:65" s="14" customFormat="1" ht="11.25">
      <c r="B125" s="216"/>
      <c r="C125" s="217"/>
      <c r="D125" s="207" t="s">
        <v>193</v>
      </c>
      <c r="E125" s="218" t="s">
        <v>1</v>
      </c>
      <c r="F125" s="219" t="s">
        <v>797</v>
      </c>
      <c r="G125" s="217"/>
      <c r="H125" s="220">
        <v>44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193</v>
      </c>
      <c r="AU125" s="226" t="s">
        <v>82</v>
      </c>
      <c r="AV125" s="14" t="s">
        <v>84</v>
      </c>
      <c r="AW125" s="14" t="s">
        <v>31</v>
      </c>
      <c r="AX125" s="14" t="s">
        <v>75</v>
      </c>
      <c r="AY125" s="226" t="s">
        <v>184</v>
      </c>
    </row>
    <row r="126" spans="1:65" s="2" customFormat="1" ht="24.2" customHeight="1">
      <c r="A126" s="34"/>
      <c r="B126" s="35"/>
      <c r="C126" s="227" t="s">
        <v>84</v>
      </c>
      <c r="D126" s="227" t="s">
        <v>592</v>
      </c>
      <c r="E126" s="228" t="s">
        <v>4138</v>
      </c>
      <c r="F126" s="229" t="s">
        <v>4139</v>
      </c>
      <c r="G126" s="230" t="s">
        <v>2126</v>
      </c>
      <c r="H126" s="231">
        <v>1</v>
      </c>
      <c r="I126" s="232"/>
      <c r="J126" s="233">
        <f>ROUND(I126*H126,2)</f>
        <v>0</v>
      </c>
      <c r="K126" s="229" t="s">
        <v>649</v>
      </c>
      <c r="L126" s="234"/>
      <c r="M126" s="235" t="s">
        <v>1</v>
      </c>
      <c r="N126" s="236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251</v>
      </c>
      <c r="AT126" s="203" t="s">
        <v>592</v>
      </c>
      <c r="AU126" s="203" t="s">
        <v>82</v>
      </c>
      <c r="AY126" s="17" t="s">
        <v>184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191</v>
      </c>
      <c r="BM126" s="203" t="s">
        <v>4140</v>
      </c>
    </row>
    <row r="127" spans="1:65" s="14" customFormat="1" ht="11.25">
      <c r="B127" s="216"/>
      <c r="C127" s="217"/>
      <c r="D127" s="207" t="s">
        <v>193</v>
      </c>
      <c r="E127" s="218" t="s">
        <v>1</v>
      </c>
      <c r="F127" s="219" t="s">
        <v>82</v>
      </c>
      <c r="G127" s="217"/>
      <c r="H127" s="220">
        <v>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193</v>
      </c>
      <c r="AU127" s="226" t="s">
        <v>82</v>
      </c>
      <c r="AV127" s="14" t="s">
        <v>84</v>
      </c>
      <c r="AW127" s="14" t="s">
        <v>31</v>
      </c>
      <c r="AX127" s="14" t="s">
        <v>75</v>
      </c>
      <c r="AY127" s="226" t="s">
        <v>184</v>
      </c>
    </row>
    <row r="128" spans="1:65" s="2" customFormat="1" ht="16.5" customHeight="1">
      <c r="A128" s="34"/>
      <c r="B128" s="35"/>
      <c r="C128" s="227" t="s">
        <v>185</v>
      </c>
      <c r="D128" s="227" t="s">
        <v>592</v>
      </c>
      <c r="E128" s="228" t="s">
        <v>4141</v>
      </c>
      <c r="F128" s="229" t="s">
        <v>4142</v>
      </c>
      <c r="G128" s="230" t="s">
        <v>2126</v>
      </c>
      <c r="H128" s="231">
        <v>45</v>
      </c>
      <c r="I128" s="232"/>
      <c r="J128" s="233">
        <f>ROUND(I128*H128,2)</f>
        <v>0</v>
      </c>
      <c r="K128" s="229" t="s">
        <v>649</v>
      </c>
      <c r="L128" s="234"/>
      <c r="M128" s="235" t="s">
        <v>1</v>
      </c>
      <c r="N128" s="236" t="s">
        <v>40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251</v>
      </c>
      <c r="AT128" s="203" t="s">
        <v>592</v>
      </c>
      <c r="AU128" s="203" t="s">
        <v>82</v>
      </c>
      <c r="AY128" s="17" t="s">
        <v>184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82</v>
      </c>
      <c r="BK128" s="204">
        <f>ROUND(I128*H128,2)</f>
        <v>0</v>
      </c>
      <c r="BL128" s="17" t="s">
        <v>191</v>
      </c>
      <c r="BM128" s="203" t="s">
        <v>4143</v>
      </c>
    </row>
    <row r="129" spans="1:65" s="14" customFormat="1" ht="11.25">
      <c r="B129" s="216"/>
      <c r="C129" s="217"/>
      <c r="D129" s="207" t="s">
        <v>193</v>
      </c>
      <c r="E129" s="218" t="s">
        <v>1</v>
      </c>
      <c r="F129" s="219" t="s">
        <v>802</v>
      </c>
      <c r="G129" s="217"/>
      <c r="H129" s="220">
        <v>45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193</v>
      </c>
      <c r="AU129" s="226" t="s">
        <v>82</v>
      </c>
      <c r="AV129" s="14" t="s">
        <v>84</v>
      </c>
      <c r="AW129" s="14" t="s">
        <v>31</v>
      </c>
      <c r="AX129" s="14" t="s">
        <v>75</v>
      </c>
      <c r="AY129" s="226" t="s">
        <v>184</v>
      </c>
    </row>
    <row r="130" spans="1:65" s="2" customFormat="1" ht="16.5" customHeight="1">
      <c r="A130" s="34"/>
      <c r="B130" s="35"/>
      <c r="C130" s="192" t="s">
        <v>191</v>
      </c>
      <c r="D130" s="192" t="s">
        <v>187</v>
      </c>
      <c r="E130" s="193" t="s">
        <v>4144</v>
      </c>
      <c r="F130" s="194" t="s">
        <v>4145</v>
      </c>
      <c r="G130" s="195" t="s">
        <v>239</v>
      </c>
      <c r="H130" s="196">
        <v>45</v>
      </c>
      <c r="I130" s="197"/>
      <c r="J130" s="198">
        <f>ROUND(I130*H130,2)</f>
        <v>0</v>
      </c>
      <c r="K130" s="194" t="s">
        <v>190</v>
      </c>
      <c r="L130" s="39"/>
      <c r="M130" s="199" t="s">
        <v>1</v>
      </c>
      <c r="N130" s="200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82</v>
      </c>
      <c r="AY130" s="17" t="s">
        <v>184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191</v>
      </c>
      <c r="BM130" s="203" t="s">
        <v>4146</v>
      </c>
    </row>
    <row r="131" spans="1:65" s="14" customFormat="1" ht="11.25">
      <c r="B131" s="216"/>
      <c r="C131" s="217"/>
      <c r="D131" s="207" t="s">
        <v>193</v>
      </c>
      <c r="E131" s="218" t="s">
        <v>1</v>
      </c>
      <c r="F131" s="219" t="s">
        <v>802</v>
      </c>
      <c r="G131" s="217"/>
      <c r="H131" s="220">
        <v>45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193</v>
      </c>
      <c r="AU131" s="226" t="s">
        <v>82</v>
      </c>
      <c r="AV131" s="14" t="s">
        <v>84</v>
      </c>
      <c r="AW131" s="14" t="s">
        <v>31</v>
      </c>
      <c r="AX131" s="14" t="s">
        <v>75</v>
      </c>
      <c r="AY131" s="226" t="s">
        <v>184</v>
      </c>
    </row>
    <row r="132" spans="1:65" s="2" customFormat="1" ht="16.5" customHeight="1">
      <c r="A132" s="34"/>
      <c r="B132" s="35"/>
      <c r="C132" s="192" t="s">
        <v>236</v>
      </c>
      <c r="D132" s="192" t="s">
        <v>187</v>
      </c>
      <c r="E132" s="193" t="s">
        <v>4147</v>
      </c>
      <c r="F132" s="194" t="s">
        <v>4148</v>
      </c>
      <c r="G132" s="195" t="s">
        <v>239</v>
      </c>
      <c r="H132" s="196">
        <v>45</v>
      </c>
      <c r="I132" s="197"/>
      <c r="J132" s="198">
        <f>ROUND(I132*H132,2)</f>
        <v>0</v>
      </c>
      <c r="K132" s="194" t="s">
        <v>190</v>
      </c>
      <c r="L132" s="39"/>
      <c r="M132" s="199" t="s">
        <v>1</v>
      </c>
      <c r="N132" s="200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191</v>
      </c>
      <c r="AT132" s="203" t="s">
        <v>187</v>
      </c>
      <c r="AU132" s="203" t="s">
        <v>82</v>
      </c>
      <c r="AY132" s="17" t="s">
        <v>184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191</v>
      </c>
      <c r="BM132" s="203" t="s">
        <v>4149</v>
      </c>
    </row>
    <row r="133" spans="1:65" s="14" customFormat="1" ht="11.25">
      <c r="B133" s="216"/>
      <c r="C133" s="217"/>
      <c r="D133" s="207" t="s">
        <v>193</v>
      </c>
      <c r="E133" s="218" t="s">
        <v>1</v>
      </c>
      <c r="F133" s="219" t="s">
        <v>802</v>
      </c>
      <c r="G133" s="217"/>
      <c r="H133" s="220">
        <v>45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193</v>
      </c>
      <c r="AU133" s="226" t="s">
        <v>82</v>
      </c>
      <c r="AV133" s="14" t="s">
        <v>84</v>
      </c>
      <c r="AW133" s="14" t="s">
        <v>31</v>
      </c>
      <c r="AX133" s="14" t="s">
        <v>75</v>
      </c>
      <c r="AY133" s="226" t="s">
        <v>184</v>
      </c>
    </row>
    <row r="134" spans="1:65" s="2" customFormat="1" ht="24">
      <c r="A134" s="34"/>
      <c r="B134" s="35"/>
      <c r="C134" s="227" t="s">
        <v>242</v>
      </c>
      <c r="D134" s="227" t="s">
        <v>592</v>
      </c>
      <c r="E134" s="228" t="s">
        <v>4150</v>
      </c>
      <c r="F134" s="229" t="s">
        <v>4151</v>
      </c>
      <c r="G134" s="230" t="s">
        <v>2126</v>
      </c>
      <c r="H134" s="231">
        <v>6</v>
      </c>
      <c r="I134" s="232"/>
      <c r="J134" s="233">
        <f>ROUND(I134*H134,2)</f>
        <v>0</v>
      </c>
      <c r="K134" s="229" t="s">
        <v>649</v>
      </c>
      <c r="L134" s="234"/>
      <c r="M134" s="235" t="s">
        <v>1</v>
      </c>
      <c r="N134" s="236" t="s">
        <v>40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251</v>
      </c>
      <c r="AT134" s="203" t="s">
        <v>592</v>
      </c>
      <c r="AU134" s="203" t="s">
        <v>82</v>
      </c>
      <c r="AY134" s="17" t="s">
        <v>184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82</v>
      </c>
      <c r="BK134" s="204">
        <f>ROUND(I134*H134,2)</f>
        <v>0</v>
      </c>
      <c r="BL134" s="17" t="s">
        <v>191</v>
      </c>
      <c r="BM134" s="203" t="s">
        <v>4152</v>
      </c>
    </row>
    <row r="135" spans="1:65" s="14" customFormat="1" ht="11.25">
      <c r="B135" s="216"/>
      <c r="C135" s="217"/>
      <c r="D135" s="207" t="s">
        <v>193</v>
      </c>
      <c r="E135" s="218" t="s">
        <v>1</v>
      </c>
      <c r="F135" s="219" t="s">
        <v>242</v>
      </c>
      <c r="G135" s="217"/>
      <c r="H135" s="220">
        <v>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193</v>
      </c>
      <c r="AU135" s="226" t="s">
        <v>82</v>
      </c>
      <c r="AV135" s="14" t="s">
        <v>84</v>
      </c>
      <c r="AW135" s="14" t="s">
        <v>31</v>
      </c>
      <c r="AX135" s="14" t="s">
        <v>75</v>
      </c>
      <c r="AY135" s="226" t="s">
        <v>184</v>
      </c>
    </row>
    <row r="136" spans="1:65" s="2" customFormat="1" ht="16.5" customHeight="1">
      <c r="A136" s="34"/>
      <c r="B136" s="35"/>
      <c r="C136" s="192" t="s">
        <v>246</v>
      </c>
      <c r="D136" s="192" t="s">
        <v>187</v>
      </c>
      <c r="E136" s="193" t="s">
        <v>4153</v>
      </c>
      <c r="F136" s="194" t="s">
        <v>4154</v>
      </c>
      <c r="G136" s="195" t="s">
        <v>239</v>
      </c>
      <c r="H136" s="196">
        <v>6</v>
      </c>
      <c r="I136" s="197"/>
      <c r="J136" s="198">
        <f>ROUND(I136*H136,2)</f>
        <v>0</v>
      </c>
      <c r="K136" s="194" t="s">
        <v>190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82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191</v>
      </c>
      <c r="BM136" s="203" t="s">
        <v>4155</v>
      </c>
    </row>
    <row r="137" spans="1:65" s="14" customFormat="1" ht="11.25">
      <c r="B137" s="216"/>
      <c r="C137" s="217"/>
      <c r="D137" s="207" t="s">
        <v>193</v>
      </c>
      <c r="E137" s="218" t="s">
        <v>1</v>
      </c>
      <c r="F137" s="219" t="s">
        <v>242</v>
      </c>
      <c r="G137" s="217"/>
      <c r="H137" s="220">
        <v>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193</v>
      </c>
      <c r="AU137" s="226" t="s">
        <v>82</v>
      </c>
      <c r="AV137" s="14" t="s">
        <v>84</v>
      </c>
      <c r="AW137" s="14" t="s">
        <v>31</v>
      </c>
      <c r="AX137" s="14" t="s">
        <v>75</v>
      </c>
      <c r="AY137" s="226" t="s">
        <v>184</v>
      </c>
    </row>
    <row r="138" spans="1:65" s="2" customFormat="1" ht="33" customHeight="1">
      <c r="A138" s="34"/>
      <c r="B138" s="35"/>
      <c r="C138" s="227" t="s">
        <v>251</v>
      </c>
      <c r="D138" s="227" t="s">
        <v>592</v>
      </c>
      <c r="E138" s="228" t="s">
        <v>4156</v>
      </c>
      <c r="F138" s="229" t="s">
        <v>4157</v>
      </c>
      <c r="G138" s="230" t="s">
        <v>327</v>
      </c>
      <c r="H138" s="231">
        <v>550</v>
      </c>
      <c r="I138" s="232"/>
      <c r="J138" s="233">
        <f>ROUND(I138*H138,2)</f>
        <v>0</v>
      </c>
      <c r="K138" s="229" t="s">
        <v>649</v>
      </c>
      <c r="L138" s="234"/>
      <c r="M138" s="235" t="s">
        <v>1</v>
      </c>
      <c r="N138" s="236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251</v>
      </c>
      <c r="AT138" s="203" t="s">
        <v>592</v>
      </c>
      <c r="AU138" s="203" t="s">
        <v>82</v>
      </c>
      <c r="AY138" s="17" t="s">
        <v>184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191</v>
      </c>
      <c r="BM138" s="203" t="s">
        <v>4158</v>
      </c>
    </row>
    <row r="139" spans="1:65" s="14" customFormat="1" ht="11.25">
      <c r="B139" s="216"/>
      <c r="C139" s="217"/>
      <c r="D139" s="207" t="s">
        <v>193</v>
      </c>
      <c r="E139" s="218" t="s">
        <v>1</v>
      </c>
      <c r="F139" s="219" t="s">
        <v>4159</v>
      </c>
      <c r="G139" s="217"/>
      <c r="H139" s="220">
        <v>550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193</v>
      </c>
      <c r="AU139" s="226" t="s">
        <v>82</v>
      </c>
      <c r="AV139" s="14" t="s">
        <v>84</v>
      </c>
      <c r="AW139" s="14" t="s">
        <v>31</v>
      </c>
      <c r="AX139" s="14" t="s">
        <v>75</v>
      </c>
      <c r="AY139" s="226" t="s">
        <v>184</v>
      </c>
    </row>
    <row r="140" spans="1:65" s="2" customFormat="1" ht="24">
      <c r="A140" s="34"/>
      <c r="B140" s="35"/>
      <c r="C140" s="227" t="s">
        <v>256</v>
      </c>
      <c r="D140" s="227" t="s">
        <v>592</v>
      </c>
      <c r="E140" s="228" t="s">
        <v>4160</v>
      </c>
      <c r="F140" s="229" t="s">
        <v>4161</v>
      </c>
      <c r="G140" s="230" t="s">
        <v>327</v>
      </c>
      <c r="H140" s="231">
        <v>300</v>
      </c>
      <c r="I140" s="232"/>
      <c r="J140" s="233">
        <f>ROUND(I140*H140,2)</f>
        <v>0</v>
      </c>
      <c r="K140" s="229" t="s">
        <v>649</v>
      </c>
      <c r="L140" s="234"/>
      <c r="M140" s="235" t="s">
        <v>1</v>
      </c>
      <c r="N140" s="236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251</v>
      </c>
      <c r="AT140" s="203" t="s">
        <v>592</v>
      </c>
      <c r="AU140" s="203" t="s">
        <v>82</v>
      </c>
      <c r="AY140" s="17" t="s">
        <v>184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191</v>
      </c>
      <c r="BM140" s="203" t="s">
        <v>4162</v>
      </c>
    </row>
    <row r="141" spans="1:65" s="14" customFormat="1" ht="11.25">
      <c r="B141" s="216"/>
      <c r="C141" s="217"/>
      <c r="D141" s="207" t="s">
        <v>193</v>
      </c>
      <c r="E141" s="218" t="s">
        <v>1</v>
      </c>
      <c r="F141" s="219" t="s">
        <v>4163</v>
      </c>
      <c r="G141" s="217"/>
      <c r="H141" s="220">
        <v>300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193</v>
      </c>
      <c r="AU141" s="226" t="s">
        <v>82</v>
      </c>
      <c r="AV141" s="14" t="s">
        <v>84</v>
      </c>
      <c r="AW141" s="14" t="s">
        <v>31</v>
      </c>
      <c r="AX141" s="14" t="s">
        <v>75</v>
      </c>
      <c r="AY141" s="226" t="s">
        <v>184</v>
      </c>
    </row>
    <row r="142" spans="1:65" s="2" customFormat="1" ht="16.5" customHeight="1">
      <c r="A142" s="34"/>
      <c r="B142" s="35"/>
      <c r="C142" s="227" t="s">
        <v>261</v>
      </c>
      <c r="D142" s="227" t="s">
        <v>592</v>
      </c>
      <c r="E142" s="228" t="s">
        <v>4164</v>
      </c>
      <c r="F142" s="229" t="s">
        <v>4165</v>
      </c>
      <c r="G142" s="230" t="s">
        <v>2126</v>
      </c>
      <c r="H142" s="231">
        <v>3000</v>
      </c>
      <c r="I142" s="232"/>
      <c r="J142" s="233">
        <f>ROUND(I142*H142,2)</f>
        <v>0</v>
      </c>
      <c r="K142" s="229" t="s">
        <v>649</v>
      </c>
      <c r="L142" s="234"/>
      <c r="M142" s="235" t="s">
        <v>1</v>
      </c>
      <c r="N142" s="236" t="s">
        <v>40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251</v>
      </c>
      <c r="AT142" s="203" t="s">
        <v>592</v>
      </c>
      <c r="AU142" s="203" t="s">
        <v>82</v>
      </c>
      <c r="AY142" s="17" t="s">
        <v>184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191</v>
      </c>
      <c r="BM142" s="203" t="s">
        <v>4166</v>
      </c>
    </row>
    <row r="143" spans="1:65" s="14" customFormat="1" ht="11.25">
      <c r="B143" s="216"/>
      <c r="C143" s="217"/>
      <c r="D143" s="207" t="s">
        <v>193</v>
      </c>
      <c r="E143" s="218" t="s">
        <v>1</v>
      </c>
      <c r="F143" s="219" t="s">
        <v>4167</v>
      </c>
      <c r="G143" s="217"/>
      <c r="H143" s="220">
        <v>3000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193</v>
      </c>
      <c r="AU143" s="226" t="s">
        <v>82</v>
      </c>
      <c r="AV143" s="14" t="s">
        <v>84</v>
      </c>
      <c r="AW143" s="14" t="s">
        <v>31</v>
      </c>
      <c r="AX143" s="14" t="s">
        <v>75</v>
      </c>
      <c r="AY143" s="226" t="s">
        <v>184</v>
      </c>
    </row>
    <row r="144" spans="1:65" s="2" customFormat="1" ht="24">
      <c r="A144" s="34"/>
      <c r="B144" s="35"/>
      <c r="C144" s="192" t="s">
        <v>270</v>
      </c>
      <c r="D144" s="192" t="s">
        <v>187</v>
      </c>
      <c r="E144" s="193" t="s">
        <v>4168</v>
      </c>
      <c r="F144" s="194" t="s">
        <v>4169</v>
      </c>
      <c r="G144" s="195" t="s">
        <v>239</v>
      </c>
      <c r="H144" s="196">
        <v>3000</v>
      </c>
      <c r="I144" s="197"/>
      <c r="J144" s="198">
        <f>ROUND(I144*H144,2)</f>
        <v>0</v>
      </c>
      <c r="K144" s="194" t="s">
        <v>190</v>
      </c>
      <c r="L144" s="39"/>
      <c r="M144" s="199" t="s">
        <v>1</v>
      </c>
      <c r="N144" s="200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191</v>
      </c>
      <c r="AT144" s="203" t="s">
        <v>187</v>
      </c>
      <c r="AU144" s="203" t="s">
        <v>82</v>
      </c>
      <c r="AY144" s="17" t="s">
        <v>184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191</v>
      </c>
      <c r="BM144" s="203" t="s">
        <v>4170</v>
      </c>
    </row>
    <row r="145" spans="1:65" s="14" customFormat="1" ht="11.25">
      <c r="B145" s="216"/>
      <c r="C145" s="217"/>
      <c r="D145" s="207" t="s">
        <v>193</v>
      </c>
      <c r="E145" s="218" t="s">
        <v>1</v>
      </c>
      <c r="F145" s="219" t="s">
        <v>4167</v>
      </c>
      <c r="G145" s="217"/>
      <c r="H145" s="220">
        <v>3000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193</v>
      </c>
      <c r="AU145" s="226" t="s">
        <v>82</v>
      </c>
      <c r="AV145" s="14" t="s">
        <v>84</v>
      </c>
      <c r="AW145" s="14" t="s">
        <v>31</v>
      </c>
      <c r="AX145" s="14" t="s">
        <v>75</v>
      </c>
      <c r="AY145" s="226" t="s">
        <v>184</v>
      </c>
    </row>
    <row r="146" spans="1:65" s="2" customFormat="1" ht="21.75" customHeight="1">
      <c r="A146" s="34"/>
      <c r="B146" s="35"/>
      <c r="C146" s="192" t="s">
        <v>287</v>
      </c>
      <c r="D146" s="192" t="s">
        <v>187</v>
      </c>
      <c r="E146" s="193" t="s">
        <v>3539</v>
      </c>
      <c r="F146" s="194" t="s">
        <v>3540</v>
      </c>
      <c r="G146" s="195" t="s">
        <v>327</v>
      </c>
      <c r="H146" s="196">
        <v>850</v>
      </c>
      <c r="I146" s="197"/>
      <c r="J146" s="198">
        <f>ROUND(I146*H146,2)</f>
        <v>0</v>
      </c>
      <c r="K146" s="194" t="s">
        <v>190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191</v>
      </c>
      <c r="AT146" s="203" t="s">
        <v>187</v>
      </c>
      <c r="AU146" s="203" t="s">
        <v>82</v>
      </c>
      <c r="AY146" s="17" t="s">
        <v>184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191</v>
      </c>
      <c r="BM146" s="203" t="s">
        <v>4171</v>
      </c>
    </row>
    <row r="147" spans="1:65" s="14" customFormat="1" ht="11.25">
      <c r="B147" s="216"/>
      <c r="C147" s="217"/>
      <c r="D147" s="207" t="s">
        <v>193</v>
      </c>
      <c r="E147" s="218" t="s">
        <v>1</v>
      </c>
      <c r="F147" s="219" t="s">
        <v>4172</v>
      </c>
      <c r="G147" s="217"/>
      <c r="H147" s="220">
        <v>850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193</v>
      </c>
      <c r="AU147" s="226" t="s">
        <v>82</v>
      </c>
      <c r="AV147" s="14" t="s">
        <v>84</v>
      </c>
      <c r="AW147" s="14" t="s">
        <v>31</v>
      </c>
      <c r="AX147" s="14" t="s">
        <v>75</v>
      </c>
      <c r="AY147" s="226" t="s">
        <v>184</v>
      </c>
    </row>
    <row r="148" spans="1:65" s="2" customFormat="1" ht="21.75" customHeight="1">
      <c r="A148" s="34"/>
      <c r="B148" s="35"/>
      <c r="C148" s="227" t="s">
        <v>324</v>
      </c>
      <c r="D148" s="227" t="s">
        <v>592</v>
      </c>
      <c r="E148" s="228" t="s">
        <v>3951</v>
      </c>
      <c r="F148" s="229" t="s">
        <v>4173</v>
      </c>
      <c r="G148" s="230" t="s">
        <v>327</v>
      </c>
      <c r="H148" s="231">
        <v>30</v>
      </c>
      <c r="I148" s="232"/>
      <c r="J148" s="233">
        <f>ROUND(I148*H148,2)</f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251</v>
      </c>
      <c r="AT148" s="203" t="s">
        <v>592</v>
      </c>
      <c r="AU148" s="203" t="s">
        <v>82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191</v>
      </c>
      <c r="BM148" s="203" t="s">
        <v>4174</v>
      </c>
    </row>
    <row r="149" spans="1:65" s="14" customFormat="1" ht="11.25">
      <c r="B149" s="216"/>
      <c r="C149" s="217"/>
      <c r="D149" s="207" t="s">
        <v>193</v>
      </c>
      <c r="E149" s="218" t="s">
        <v>1</v>
      </c>
      <c r="F149" s="219" t="s">
        <v>640</v>
      </c>
      <c r="G149" s="217"/>
      <c r="H149" s="220">
        <v>30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193</v>
      </c>
      <c r="AU149" s="226" t="s">
        <v>82</v>
      </c>
      <c r="AV149" s="14" t="s">
        <v>84</v>
      </c>
      <c r="AW149" s="14" t="s">
        <v>31</v>
      </c>
      <c r="AX149" s="14" t="s">
        <v>75</v>
      </c>
      <c r="AY149" s="226" t="s">
        <v>184</v>
      </c>
    </row>
    <row r="150" spans="1:65" s="2" customFormat="1" ht="24">
      <c r="A150" s="34"/>
      <c r="B150" s="35"/>
      <c r="C150" s="192" t="s">
        <v>343</v>
      </c>
      <c r="D150" s="192" t="s">
        <v>187</v>
      </c>
      <c r="E150" s="193" t="s">
        <v>3954</v>
      </c>
      <c r="F150" s="194" t="s">
        <v>3955</v>
      </c>
      <c r="G150" s="195" t="s">
        <v>327</v>
      </c>
      <c r="H150" s="196">
        <v>30</v>
      </c>
      <c r="I150" s="197"/>
      <c r="J150" s="198">
        <f>ROUND(I150*H150,2)</f>
        <v>0</v>
      </c>
      <c r="K150" s="194" t="s">
        <v>190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191</v>
      </c>
      <c r="AT150" s="203" t="s">
        <v>187</v>
      </c>
      <c r="AU150" s="203" t="s">
        <v>82</v>
      </c>
      <c r="AY150" s="17" t="s">
        <v>184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191</v>
      </c>
      <c r="BM150" s="203" t="s">
        <v>4175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640</v>
      </c>
      <c r="G151" s="217"/>
      <c r="H151" s="220">
        <v>30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2" customFormat="1" ht="21.75" customHeight="1">
      <c r="A152" s="34"/>
      <c r="B152" s="35"/>
      <c r="C152" s="192" t="s">
        <v>8</v>
      </c>
      <c r="D152" s="192" t="s">
        <v>187</v>
      </c>
      <c r="E152" s="193" t="s">
        <v>4176</v>
      </c>
      <c r="F152" s="194" t="s">
        <v>4177</v>
      </c>
      <c r="G152" s="195" t="s">
        <v>239</v>
      </c>
      <c r="H152" s="196">
        <v>5</v>
      </c>
      <c r="I152" s="197"/>
      <c r="J152" s="198">
        <f>ROUND(I152*H152,2)</f>
        <v>0</v>
      </c>
      <c r="K152" s="194" t="s">
        <v>190</v>
      </c>
      <c r="L152" s="39"/>
      <c r="M152" s="199" t="s">
        <v>1</v>
      </c>
      <c r="N152" s="200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191</v>
      </c>
      <c r="AT152" s="203" t="s">
        <v>187</v>
      </c>
      <c r="AU152" s="203" t="s">
        <v>82</v>
      </c>
      <c r="AY152" s="17" t="s">
        <v>184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191</v>
      </c>
      <c r="BM152" s="203" t="s">
        <v>4178</v>
      </c>
    </row>
    <row r="153" spans="1:65" s="14" customFormat="1" ht="11.25">
      <c r="B153" s="216"/>
      <c r="C153" s="217"/>
      <c r="D153" s="207" t="s">
        <v>193</v>
      </c>
      <c r="E153" s="218" t="s">
        <v>1</v>
      </c>
      <c r="F153" s="219" t="s">
        <v>236</v>
      </c>
      <c r="G153" s="217"/>
      <c r="H153" s="220">
        <v>5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193</v>
      </c>
      <c r="AU153" s="226" t="s">
        <v>82</v>
      </c>
      <c r="AV153" s="14" t="s">
        <v>84</v>
      </c>
      <c r="AW153" s="14" t="s">
        <v>31</v>
      </c>
      <c r="AX153" s="14" t="s">
        <v>75</v>
      </c>
      <c r="AY153" s="226" t="s">
        <v>184</v>
      </c>
    </row>
    <row r="154" spans="1:65" s="2" customFormat="1" ht="24">
      <c r="A154" s="34"/>
      <c r="B154" s="35"/>
      <c r="C154" s="192" t="s">
        <v>382</v>
      </c>
      <c r="D154" s="192" t="s">
        <v>187</v>
      </c>
      <c r="E154" s="193" t="s">
        <v>4179</v>
      </c>
      <c r="F154" s="194" t="s">
        <v>4180</v>
      </c>
      <c r="G154" s="195" t="s">
        <v>239</v>
      </c>
      <c r="H154" s="196">
        <v>51</v>
      </c>
      <c r="I154" s="197"/>
      <c r="J154" s="198">
        <f>ROUND(I154*H154,2)</f>
        <v>0</v>
      </c>
      <c r="K154" s="194" t="s">
        <v>190</v>
      </c>
      <c r="L154" s="39"/>
      <c r="M154" s="199" t="s">
        <v>1</v>
      </c>
      <c r="N154" s="200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191</v>
      </c>
      <c r="AT154" s="203" t="s">
        <v>187</v>
      </c>
      <c r="AU154" s="203" t="s">
        <v>82</v>
      </c>
      <c r="AY154" s="17" t="s">
        <v>184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191</v>
      </c>
      <c r="BM154" s="203" t="s">
        <v>4181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832</v>
      </c>
      <c r="G155" s="217"/>
      <c r="H155" s="220">
        <v>51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82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2" customFormat="1" ht="16.5" customHeight="1">
      <c r="A156" s="34"/>
      <c r="B156" s="35"/>
      <c r="C156" s="192" t="s">
        <v>390</v>
      </c>
      <c r="D156" s="192" t="s">
        <v>187</v>
      </c>
      <c r="E156" s="193" t="s">
        <v>4182</v>
      </c>
      <c r="F156" s="194" t="s">
        <v>4183</v>
      </c>
      <c r="G156" s="195" t="s">
        <v>239</v>
      </c>
      <c r="H156" s="196">
        <v>1</v>
      </c>
      <c r="I156" s="197"/>
      <c r="J156" s="198">
        <f>ROUND(I156*H156,2)</f>
        <v>0</v>
      </c>
      <c r="K156" s="194" t="s">
        <v>190</v>
      </c>
      <c r="L156" s="39"/>
      <c r="M156" s="199" t="s">
        <v>1</v>
      </c>
      <c r="N156" s="200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191</v>
      </c>
      <c r="AT156" s="203" t="s">
        <v>187</v>
      </c>
      <c r="AU156" s="203" t="s">
        <v>82</v>
      </c>
      <c r="AY156" s="17" t="s">
        <v>184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191</v>
      </c>
      <c r="BM156" s="203" t="s">
        <v>4184</v>
      </c>
    </row>
    <row r="157" spans="1:65" s="14" customFormat="1" ht="11.25">
      <c r="B157" s="216"/>
      <c r="C157" s="217"/>
      <c r="D157" s="207" t="s">
        <v>193</v>
      </c>
      <c r="E157" s="218" t="s">
        <v>1</v>
      </c>
      <c r="F157" s="219" t="s">
        <v>82</v>
      </c>
      <c r="G157" s="217"/>
      <c r="H157" s="220">
        <v>1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193</v>
      </c>
      <c r="AU157" s="226" t="s">
        <v>82</v>
      </c>
      <c r="AV157" s="14" t="s">
        <v>84</v>
      </c>
      <c r="AW157" s="14" t="s">
        <v>31</v>
      </c>
      <c r="AX157" s="14" t="s">
        <v>75</v>
      </c>
      <c r="AY157" s="226" t="s">
        <v>184</v>
      </c>
    </row>
    <row r="158" spans="1:65" s="2" customFormat="1" ht="16.5" customHeight="1">
      <c r="A158" s="34"/>
      <c r="B158" s="35"/>
      <c r="C158" s="192" t="s">
        <v>455</v>
      </c>
      <c r="D158" s="192" t="s">
        <v>187</v>
      </c>
      <c r="E158" s="193" t="s">
        <v>4185</v>
      </c>
      <c r="F158" s="194" t="s">
        <v>4186</v>
      </c>
      <c r="G158" s="195" t="s">
        <v>239</v>
      </c>
      <c r="H158" s="196">
        <v>51</v>
      </c>
      <c r="I158" s="197"/>
      <c r="J158" s="198">
        <f>ROUND(I158*H158,2)</f>
        <v>0</v>
      </c>
      <c r="K158" s="194" t="s">
        <v>190</v>
      </c>
      <c r="L158" s="39"/>
      <c r="M158" s="199" t="s">
        <v>1</v>
      </c>
      <c r="N158" s="200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382</v>
      </c>
      <c r="AT158" s="203" t="s">
        <v>187</v>
      </c>
      <c r="AU158" s="203" t="s">
        <v>82</v>
      </c>
      <c r="AY158" s="17" t="s">
        <v>184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382</v>
      </c>
      <c r="BM158" s="203" t="s">
        <v>4187</v>
      </c>
    </row>
    <row r="159" spans="1:65" s="14" customFormat="1" ht="11.25">
      <c r="B159" s="216"/>
      <c r="C159" s="217"/>
      <c r="D159" s="207" t="s">
        <v>193</v>
      </c>
      <c r="E159" s="218" t="s">
        <v>1</v>
      </c>
      <c r="F159" s="219" t="s">
        <v>832</v>
      </c>
      <c r="G159" s="217"/>
      <c r="H159" s="220">
        <v>51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193</v>
      </c>
      <c r="AU159" s="226" t="s">
        <v>82</v>
      </c>
      <c r="AV159" s="14" t="s">
        <v>84</v>
      </c>
      <c r="AW159" s="14" t="s">
        <v>31</v>
      </c>
      <c r="AX159" s="14" t="s">
        <v>75</v>
      </c>
      <c r="AY159" s="226" t="s">
        <v>184</v>
      </c>
    </row>
    <row r="160" spans="1:65" s="12" customFormat="1" ht="25.9" customHeight="1">
      <c r="B160" s="176"/>
      <c r="C160" s="177"/>
      <c r="D160" s="178" t="s">
        <v>74</v>
      </c>
      <c r="E160" s="179" t="s">
        <v>4188</v>
      </c>
      <c r="F160" s="179" t="s">
        <v>4189</v>
      </c>
      <c r="G160" s="177"/>
      <c r="H160" s="177"/>
      <c r="I160" s="180"/>
      <c r="J160" s="181">
        <f>BK160</f>
        <v>0</v>
      </c>
      <c r="K160" s="177"/>
      <c r="L160" s="182"/>
      <c r="M160" s="183"/>
      <c r="N160" s="184"/>
      <c r="O160" s="184"/>
      <c r="P160" s="185">
        <f>SUM(P161:P184)</f>
        <v>0</v>
      </c>
      <c r="Q160" s="184"/>
      <c r="R160" s="185">
        <f>SUM(R161:R184)</f>
        <v>0</v>
      </c>
      <c r="S160" s="184"/>
      <c r="T160" s="186">
        <f>SUM(T161:T184)</f>
        <v>0</v>
      </c>
      <c r="AR160" s="187" t="s">
        <v>82</v>
      </c>
      <c r="AT160" s="188" t="s">
        <v>74</v>
      </c>
      <c r="AU160" s="188" t="s">
        <v>75</v>
      </c>
      <c r="AY160" s="187" t="s">
        <v>184</v>
      </c>
      <c r="BK160" s="189">
        <f>SUM(BK161:BK184)</f>
        <v>0</v>
      </c>
    </row>
    <row r="161" spans="1:65" s="2" customFormat="1" ht="16.5" customHeight="1">
      <c r="A161" s="34"/>
      <c r="B161" s="35"/>
      <c r="C161" s="227" t="s">
        <v>502</v>
      </c>
      <c r="D161" s="227" t="s">
        <v>592</v>
      </c>
      <c r="E161" s="228" t="s">
        <v>4190</v>
      </c>
      <c r="F161" s="229" t="s">
        <v>4191</v>
      </c>
      <c r="G161" s="230" t="s">
        <v>327</v>
      </c>
      <c r="H161" s="231">
        <v>380</v>
      </c>
      <c r="I161" s="232"/>
      <c r="J161" s="233">
        <f>ROUND(I161*H161,2)</f>
        <v>0</v>
      </c>
      <c r="K161" s="229" t="s">
        <v>649</v>
      </c>
      <c r="L161" s="234"/>
      <c r="M161" s="235" t="s">
        <v>1</v>
      </c>
      <c r="N161" s="236" t="s">
        <v>40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251</v>
      </c>
      <c r="AT161" s="203" t="s">
        <v>592</v>
      </c>
      <c r="AU161" s="203" t="s">
        <v>82</v>
      </c>
      <c r="AY161" s="17" t="s">
        <v>184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191</v>
      </c>
      <c r="BM161" s="203" t="s">
        <v>4192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4193</v>
      </c>
      <c r="G162" s="217"/>
      <c r="H162" s="220">
        <v>380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82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2" customFormat="1" ht="21.75" customHeight="1">
      <c r="A163" s="34"/>
      <c r="B163" s="35"/>
      <c r="C163" s="192" t="s">
        <v>507</v>
      </c>
      <c r="D163" s="192" t="s">
        <v>187</v>
      </c>
      <c r="E163" s="193" t="s">
        <v>3539</v>
      </c>
      <c r="F163" s="194" t="s">
        <v>3540</v>
      </c>
      <c r="G163" s="195" t="s">
        <v>327</v>
      </c>
      <c r="H163" s="196">
        <v>380</v>
      </c>
      <c r="I163" s="197"/>
      <c r="J163" s="198">
        <f>ROUND(I163*H163,2)</f>
        <v>0</v>
      </c>
      <c r="K163" s="194" t="s">
        <v>190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82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191</v>
      </c>
      <c r="BM163" s="203" t="s">
        <v>4194</v>
      </c>
    </row>
    <row r="164" spans="1:65" s="14" customFormat="1" ht="11.25">
      <c r="B164" s="216"/>
      <c r="C164" s="217"/>
      <c r="D164" s="207" t="s">
        <v>193</v>
      </c>
      <c r="E164" s="218" t="s">
        <v>1</v>
      </c>
      <c r="F164" s="219" t="s">
        <v>4193</v>
      </c>
      <c r="G164" s="217"/>
      <c r="H164" s="220">
        <v>380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193</v>
      </c>
      <c r="AU164" s="226" t="s">
        <v>82</v>
      </c>
      <c r="AV164" s="14" t="s">
        <v>84</v>
      </c>
      <c r="AW164" s="14" t="s">
        <v>31</v>
      </c>
      <c r="AX164" s="14" t="s">
        <v>75</v>
      </c>
      <c r="AY164" s="226" t="s">
        <v>184</v>
      </c>
    </row>
    <row r="165" spans="1:65" s="2" customFormat="1" ht="16.5" customHeight="1">
      <c r="A165" s="34"/>
      <c r="B165" s="35"/>
      <c r="C165" s="227" t="s">
        <v>7</v>
      </c>
      <c r="D165" s="227" t="s">
        <v>592</v>
      </c>
      <c r="E165" s="228" t="s">
        <v>4195</v>
      </c>
      <c r="F165" s="229" t="s">
        <v>4196</v>
      </c>
      <c r="G165" s="230" t="s">
        <v>2126</v>
      </c>
      <c r="H165" s="231">
        <v>1200</v>
      </c>
      <c r="I165" s="232"/>
      <c r="J165" s="233">
        <f>ROUND(I165*H165,2)</f>
        <v>0</v>
      </c>
      <c r="K165" s="229" t="s">
        <v>649</v>
      </c>
      <c r="L165" s="234"/>
      <c r="M165" s="235" t="s">
        <v>1</v>
      </c>
      <c r="N165" s="236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251</v>
      </c>
      <c r="AT165" s="203" t="s">
        <v>592</v>
      </c>
      <c r="AU165" s="203" t="s">
        <v>82</v>
      </c>
      <c r="AY165" s="17" t="s">
        <v>184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191</v>
      </c>
      <c r="BM165" s="203" t="s">
        <v>4197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850</v>
      </c>
      <c r="G166" s="217"/>
      <c r="H166" s="220">
        <v>1200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82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2" customFormat="1" ht="24">
      <c r="A167" s="34"/>
      <c r="B167" s="35"/>
      <c r="C167" s="192" t="s">
        <v>519</v>
      </c>
      <c r="D167" s="192" t="s">
        <v>187</v>
      </c>
      <c r="E167" s="193" t="s">
        <v>4168</v>
      </c>
      <c r="F167" s="194" t="s">
        <v>4169</v>
      </c>
      <c r="G167" s="195" t="s">
        <v>239</v>
      </c>
      <c r="H167" s="196">
        <v>1200</v>
      </c>
      <c r="I167" s="197"/>
      <c r="J167" s="198">
        <f>ROUND(I167*H167,2)</f>
        <v>0</v>
      </c>
      <c r="K167" s="194" t="s">
        <v>190</v>
      </c>
      <c r="L167" s="39"/>
      <c r="M167" s="199" t="s">
        <v>1</v>
      </c>
      <c r="N167" s="200" t="s">
        <v>40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82</v>
      </c>
      <c r="AY167" s="17" t="s">
        <v>184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191</v>
      </c>
      <c r="BM167" s="203" t="s">
        <v>4198</v>
      </c>
    </row>
    <row r="168" spans="1:65" s="14" customFormat="1" ht="11.25">
      <c r="B168" s="216"/>
      <c r="C168" s="217"/>
      <c r="D168" s="207" t="s">
        <v>193</v>
      </c>
      <c r="E168" s="218" t="s">
        <v>1</v>
      </c>
      <c r="F168" s="219" t="s">
        <v>850</v>
      </c>
      <c r="G168" s="217"/>
      <c r="H168" s="220">
        <v>1200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193</v>
      </c>
      <c r="AU168" s="226" t="s">
        <v>82</v>
      </c>
      <c r="AV168" s="14" t="s">
        <v>84</v>
      </c>
      <c r="AW168" s="14" t="s">
        <v>31</v>
      </c>
      <c r="AX168" s="14" t="s">
        <v>75</v>
      </c>
      <c r="AY168" s="226" t="s">
        <v>184</v>
      </c>
    </row>
    <row r="169" spans="1:65" s="2" customFormat="1" ht="16.5" customHeight="1">
      <c r="A169" s="34"/>
      <c r="B169" s="35"/>
      <c r="C169" s="227" t="s">
        <v>250</v>
      </c>
      <c r="D169" s="227" t="s">
        <v>592</v>
      </c>
      <c r="E169" s="228" t="s">
        <v>4199</v>
      </c>
      <c r="F169" s="229" t="s">
        <v>4200</v>
      </c>
      <c r="G169" s="230" t="s">
        <v>2126</v>
      </c>
      <c r="H169" s="231">
        <v>1</v>
      </c>
      <c r="I169" s="232"/>
      <c r="J169" s="233">
        <f>ROUND(I169*H169,2)</f>
        <v>0</v>
      </c>
      <c r="K169" s="229" t="s">
        <v>649</v>
      </c>
      <c r="L169" s="234"/>
      <c r="M169" s="235" t="s">
        <v>1</v>
      </c>
      <c r="N169" s="236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251</v>
      </c>
      <c r="AT169" s="203" t="s">
        <v>592</v>
      </c>
      <c r="AU169" s="203" t="s">
        <v>82</v>
      </c>
      <c r="AY169" s="17" t="s">
        <v>184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191</v>
      </c>
      <c r="BM169" s="203" t="s">
        <v>4201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82</v>
      </c>
      <c r="G170" s="217"/>
      <c r="H170" s="220">
        <v>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2" customFormat="1" ht="36">
      <c r="A171" s="34"/>
      <c r="B171" s="35"/>
      <c r="C171" s="227" t="s">
        <v>539</v>
      </c>
      <c r="D171" s="227" t="s">
        <v>592</v>
      </c>
      <c r="E171" s="228" t="s">
        <v>4202</v>
      </c>
      <c r="F171" s="229" t="s">
        <v>4203</v>
      </c>
      <c r="G171" s="230" t="s">
        <v>2126</v>
      </c>
      <c r="H171" s="231">
        <v>22</v>
      </c>
      <c r="I171" s="232"/>
      <c r="J171" s="233">
        <f>ROUND(I171*H171,2)</f>
        <v>0</v>
      </c>
      <c r="K171" s="229" t="s">
        <v>649</v>
      </c>
      <c r="L171" s="234"/>
      <c r="M171" s="235" t="s">
        <v>1</v>
      </c>
      <c r="N171" s="236" t="s">
        <v>40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251</v>
      </c>
      <c r="AT171" s="203" t="s">
        <v>592</v>
      </c>
      <c r="AU171" s="203" t="s">
        <v>82</v>
      </c>
      <c r="AY171" s="17" t="s">
        <v>184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191</v>
      </c>
      <c r="BM171" s="203" t="s">
        <v>4204</v>
      </c>
    </row>
    <row r="172" spans="1:65" s="14" customFormat="1" ht="11.25">
      <c r="B172" s="216"/>
      <c r="C172" s="217"/>
      <c r="D172" s="207" t="s">
        <v>193</v>
      </c>
      <c r="E172" s="218" t="s">
        <v>1</v>
      </c>
      <c r="F172" s="219" t="s">
        <v>519</v>
      </c>
      <c r="G172" s="217"/>
      <c r="H172" s="220">
        <v>22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193</v>
      </c>
      <c r="AU172" s="226" t="s">
        <v>82</v>
      </c>
      <c r="AV172" s="14" t="s">
        <v>84</v>
      </c>
      <c r="AW172" s="14" t="s">
        <v>31</v>
      </c>
      <c r="AX172" s="14" t="s">
        <v>75</v>
      </c>
      <c r="AY172" s="226" t="s">
        <v>184</v>
      </c>
    </row>
    <row r="173" spans="1:65" s="2" customFormat="1" ht="21.75" customHeight="1">
      <c r="A173" s="34"/>
      <c r="B173" s="35"/>
      <c r="C173" s="192" t="s">
        <v>565</v>
      </c>
      <c r="D173" s="192" t="s">
        <v>187</v>
      </c>
      <c r="E173" s="193" t="s">
        <v>4205</v>
      </c>
      <c r="F173" s="194" t="s">
        <v>4206</v>
      </c>
      <c r="G173" s="195" t="s">
        <v>239</v>
      </c>
      <c r="H173" s="196">
        <v>22</v>
      </c>
      <c r="I173" s="197"/>
      <c r="J173" s="198">
        <f>ROUND(I173*H173,2)</f>
        <v>0</v>
      </c>
      <c r="K173" s="194" t="s">
        <v>190</v>
      </c>
      <c r="L173" s="39"/>
      <c r="M173" s="199" t="s">
        <v>1</v>
      </c>
      <c r="N173" s="200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191</v>
      </c>
      <c r="AT173" s="203" t="s">
        <v>187</v>
      </c>
      <c r="AU173" s="203" t="s">
        <v>82</v>
      </c>
      <c r="AY173" s="17" t="s">
        <v>184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191</v>
      </c>
      <c r="BM173" s="203" t="s">
        <v>4207</v>
      </c>
    </row>
    <row r="174" spans="1:65" s="14" customFormat="1" ht="11.25">
      <c r="B174" s="216"/>
      <c r="C174" s="217"/>
      <c r="D174" s="207" t="s">
        <v>193</v>
      </c>
      <c r="E174" s="218" t="s">
        <v>1</v>
      </c>
      <c r="F174" s="219" t="s">
        <v>519</v>
      </c>
      <c r="G174" s="217"/>
      <c r="H174" s="220">
        <v>22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193</v>
      </c>
      <c r="AU174" s="226" t="s">
        <v>82</v>
      </c>
      <c r="AV174" s="14" t="s">
        <v>84</v>
      </c>
      <c r="AW174" s="14" t="s">
        <v>31</v>
      </c>
      <c r="AX174" s="14" t="s">
        <v>75</v>
      </c>
      <c r="AY174" s="226" t="s">
        <v>184</v>
      </c>
    </row>
    <row r="175" spans="1:65" s="2" customFormat="1" ht="33" customHeight="1">
      <c r="A175" s="34"/>
      <c r="B175" s="35"/>
      <c r="C175" s="227" t="s">
        <v>591</v>
      </c>
      <c r="D175" s="227" t="s">
        <v>592</v>
      </c>
      <c r="E175" s="228" t="s">
        <v>4208</v>
      </c>
      <c r="F175" s="229" t="s">
        <v>4209</v>
      </c>
      <c r="G175" s="230" t="s">
        <v>2126</v>
      </c>
      <c r="H175" s="231">
        <v>1</v>
      </c>
      <c r="I175" s="232"/>
      <c r="J175" s="233">
        <f>ROUND(I175*H175,2)</f>
        <v>0</v>
      </c>
      <c r="K175" s="229" t="s">
        <v>649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251</v>
      </c>
      <c r="AT175" s="203" t="s">
        <v>592</v>
      </c>
      <c r="AU175" s="203" t="s">
        <v>82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191</v>
      </c>
      <c r="BM175" s="203" t="s">
        <v>4210</v>
      </c>
    </row>
    <row r="176" spans="1:65" s="14" customFormat="1" ht="11.25">
      <c r="B176" s="216"/>
      <c r="C176" s="217"/>
      <c r="D176" s="207" t="s">
        <v>193</v>
      </c>
      <c r="E176" s="218" t="s">
        <v>1</v>
      </c>
      <c r="F176" s="219" t="s">
        <v>82</v>
      </c>
      <c r="G176" s="217"/>
      <c r="H176" s="220">
        <v>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193</v>
      </c>
      <c r="AU176" s="226" t="s">
        <v>82</v>
      </c>
      <c r="AV176" s="14" t="s">
        <v>84</v>
      </c>
      <c r="AW176" s="14" t="s">
        <v>31</v>
      </c>
      <c r="AX176" s="14" t="s">
        <v>75</v>
      </c>
      <c r="AY176" s="226" t="s">
        <v>184</v>
      </c>
    </row>
    <row r="177" spans="1:65" s="2" customFormat="1" ht="16.5" customHeight="1">
      <c r="A177" s="34"/>
      <c r="B177" s="35"/>
      <c r="C177" s="192" t="s">
        <v>597</v>
      </c>
      <c r="D177" s="192" t="s">
        <v>187</v>
      </c>
      <c r="E177" s="193" t="s">
        <v>4211</v>
      </c>
      <c r="F177" s="194" t="s">
        <v>4212</v>
      </c>
      <c r="G177" s="195" t="s">
        <v>239</v>
      </c>
      <c r="H177" s="196">
        <v>1</v>
      </c>
      <c r="I177" s="197"/>
      <c r="J177" s="198">
        <f>ROUND(I177*H177,2)</f>
        <v>0</v>
      </c>
      <c r="K177" s="194" t="s">
        <v>190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191</v>
      </c>
      <c r="AT177" s="203" t="s">
        <v>187</v>
      </c>
      <c r="AU177" s="203" t="s">
        <v>82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191</v>
      </c>
      <c r="BM177" s="203" t="s">
        <v>4213</v>
      </c>
    </row>
    <row r="178" spans="1:65" s="14" customFormat="1" ht="11.25">
      <c r="B178" s="216"/>
      <c r="C178" s="217"/>
      <c r="D178" s="207" t="s">
        <v>193</v>
      </c>
      <c r="E178" s="218" t="s">
        <v>1</v>
      </c>
      <c r="F178" s="219" t="s">
        <v>82</v>
      </c>
      <c r="G178" s="217"/>
      <c r="H178" s="220">
        <v>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193</v>
      </c>
      <c r="AU178" s="226" t="s">
        <v>82</v>
      </c>
      <c r="AV178" s="14" t="s">
        <v>84</v>
      </c>
      <c r="AW178" s="14" t="s">
        <v>31</v>
      </c>
      <c r="AX178" s="14" t="s">
        <v>75</v>
      </c>
      <c r="AY178" s="226" t="s">
        <v>184</v>
      </c>
    </row>
    <row r="179" spans="1:65" s="2" customFormat="1" ht="16.5" customHeight="1">
      <c r="A179" s="34"/>
      <c r="B179" s="35"/>
      <c r="C179" s="192" t="s">
        <v>626</v>
      </c>
      <c r="D179" s="192" t="s">
        <v>187</v>
      </c>
      <c r="E179" s="193" t="s">
        <v>4214</v>
      </c>
      <c r="F179" s="194" t="s">
        <v>4215</v>
      </c>
      <c r="G179" s="195" t="s">
        <v>239</v>
      </c>
      <c r="H179" s="196">
        <v>9</v>
      </c>
      <c r="I179" s="197"/>
      <c r="J179" s="198">
        <f>ROUND(I179*H179,2)</f>
        <v>0</v>
      </c>
      <c r="K179" s="194" t="s">
        <v>190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191</v>
      </c>
      <c r="AT179" s="203" t="s">
        <v>187</v>
      </c>
      <c r="AU179" s="203" t="s">
        <v>82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191</v>
      </c>
      <c r="BM179" s="203" t="s">
        <v>4216</v>
      </c>
    </row>
    <row r="180" spans="1:65" s="14" customFormat="1" ht="11.25">
      <c r="B180" s="216"/>
      <c r="C180" s="217"/>
      <c r="D180" s="207" t="s">
        <v>193</v>
      </c>
      <c r="E180" s="218" t="s">
        <v>1</v>
      </c>
      <c r="F180" s="219" t="s">
        <v>256</v>
      </c>
      <c r="G180" s="217"/>
      <c r="H180" s="220">
        <v>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193</v>
      </c>
      <c r="AU180" s="226" t="s">
        <v>82</v>
      </c>
      <c r="AV180" s="14" t="s">
        <v>84</v>
      </c>
      <c r="AW180" s="14" t="s">
        <v>31</v>
      </c>
      <c r="AX180" s="14" t="s">
        <v>75</v>
      </c>
      <c r="AY180" s="226" t="s">
        <v>184</v>
      </c>
    </row>
    <row r="181" spans="1:65" s="2" customFormat="1" ht="16.5" customHeight="1">
      <c r="A181" s="34"/>
      <c r="B181" s="35"/>
      <c r="C181" s="192" t="s">
        <v>631</v>
      </c>
      <c r="D181" s="192" t="s">
        <v>187</v>
      </c>
      <c r="E181" s="193" t="s">
        <v>4217</v>
      </c>
      <c r="F181" s="194" t="s">
        <v>4218</v>
      </c>
      <c r="G181" s="195" t="s">
        <v>239</v>
      </c>
      <c r="H181" s="196">
        <v>2</v>
      </c>
      <c r="I181" s="197"/>
      <c r="J181" s="198">
        <f>ROUND(I181*H181,2)</f>
        <v>0</v>
      </c>
      <c r="K181" s="194" t="s">
        <v>190</v>
      </c>
      <c r="L181" s="39"/>
      <c r="M181" s="199" t="s">
        <v>1</v>
      </c>
      <c r="N181" s="200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382</v>
      </c>
      <c r="AT181" s="203" t="s">
        <v>187</v>
      </c>
      <c r="AU181" s="203" t="s">
        <v>82</v>
      </c>
      <c r="AY181" s="17" t="s">
        <v>184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382</v>
      </c>
      <c r="BM181" s="203" t="s">
        <v>4219</v>
      </c>
    </row>
    <row r="182" spans="1:65" s="14" customFormat="1" ht="11.25">
      <c r="B182" s="216"/>
      <c r="C182" s="217"/>
      <c r="D182" s="207" t="s">
        <v>193</v>
      </c>
      <c r="E182" s="218" t="s">
        <v>1</v>
      </c>
      <c r="F182" s="219" t="s">
        <v>84</v>
      </c>
      <c r="G182" s="217"/>
      <c r="H182" s="220">
        <v>2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193</v>
      </c>
      <c r="AU182" s="226" t="s">
        <v>82</v>
      </c>
      <c r="AV182" s="14" t="s">
        <v>84</v>
      </c>
      <c r="AW182" s="14" t="s">
        <v>31</v>
      </c>
      <c r="AX182" s="14" t="s">
        <v>75</v>
      </c>
      <c r="AY182" s="226" t="s">
        <v>184</v>
      </c>
    </row>
    <row r="183" spans="1:65" s="2" customFormat="1" ht="16.5" customHeight="1">
      <c r="A183" s="34"/>
      <c r="B183" s="35"/>
      <c r="C183" s="192" t="s">
        <v>640</v>
      </c>
      <c r="D183" s="192" t="s">
        <v>187</v>
      </c>
      <c r="E183" s="193" t="s">
        <v>4220</v>
      </c>
      <c r="F183" s="194" t="s">
        <v>4221</v>
      </c>
      <c r="G183" s="195" t="s">
        <v>239</v>
      </c>
      <c r="H183" s="196">
        <v>1</v>
      </c>
      <c r="I183" s="197"/>
      <c r="J183" s="198">
        <f>ROUND(I183*H183,2)</f>
        <v>0</v>
      </c>
      <c r="K183" s="194" t="s">
        <v>190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382</v>
      </c>
      <c r="AT183" s="203" t="s">
        <v>187</v>
      </c>
      <c r="AU183" s="203" t="s">
        <v>82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382</v>
      </c>
      <c r="BM183" s="203" t="s">
        <v>4222</v>
      </c>
    </row>
    <row r="184" spans="1:65" s="14" customFormat="1" ht="11.25">
      <c r="B184" s="216"/>
      <c r="C184" s="217"/>
      <c r="D184" s="207" t="s">
        <v>193</v>
      </c>
      <c r="E184" s="218" t="s">
        <v>1</v>
      </c>
      <c r="F184" s="219" t="s">
        <v>82</v>
      </c>
      <c r="G184" s="217"/>
      <c r="H184" s="220">
        <v>1</v>
      </c>
      <c r="I184" s="221"/>
      <c r="J184" s="217"/>
      <c r="K184" s="217"/>
      <c r="L184" s="222"/>
      <c r="M184" s="238"/>
      <c r="N184" s="239"/>
      <c r="O184" s="239"/>
      <c r="P184" s="239"/>
      <c r="Q184" s="239"/>
      <c r="R184" s="239"/>
      <c r="S184" s="239"/>
      <c r="T184" s="240"/>
      <c r="AT184" s="226" t="s">
        <v>193</v>
      </c>
      <c r="AU184" s="226" t="s">
        <v>82</v>
      </c>
      <c r="AV184" s="14" t="s">
        <v>84</v>
      </c>
      <c r="AW184" s="14" t="s">
        <v>31</v>
      </c>
      <c r="AX184" s="14" t="s">
        <v>75</v>
      </c>
      <c r="AY184" s="226" t="s">
        <v>184</v>
      </c>
    </row>
    <row r="185" spans="1:65" s="2" customFormat="1" ht="6.95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KD6hnJHlUrsb4pAcwGm774fu0avPxoU16b4kAaOXI6n3BgqJYpNVWqB3IemMQIcsm/pqZijF36bUAzL5oCWHGg==" saltValue="UNRnqn4YeQV4IPXWg2w40ROBaEgCDhlW7i3NIkENJ92+c2vA9C55EDmoe7CCVv97pTNX2qtLqhmaMyRrf/MDlg==" spinCount="100000" sheet="1" objects="1" scenarios="1" formatColumns="0" formatRows="0" autoFilter="0"/>
  <autoFilter ref="C121:K18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2" customFormat="1" ht="12" customHeight="1">
      <c r="A8" s="34"/>
      <c r="B8" s="39"/>
      <c r="C8" s="34"/>
      <c r="D8" s="120" t="s">
        <v>131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8" t="s">
        <v>4223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>
        <f>'Rekapitulace stavby'!AN8</f>
        <v>44368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23</v>
      </c>
      <c r="E14" s="34"/>
      <c r="F14" s="34"/>
      <c r="G14" s="34"/>
      <c r="H14" s="34"/>
      <c r="I14" s="120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135</v>
      </c>
      <c r="F15" s="34"/>
      <c r="G15" s="34"/>
      <c r="H15" s="34"/>
      <c r="I15" s="120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27</v>
      </c>
      <c r="E17" s="34"/>
      <c r="F17" s="34"/>
      <c r="G17" s="34"/>
      <c r="H17" s="34"/>
      <c r="I17" s="120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9" t="str">
        <f>'Rekapitulace stavby'!E14</f>
        <v>Vyplň údaj</v>
      </c>
      <c r="F18" s="310"/>
      <c r="G18" s="310"/>
      <c r="H18" s="310"/>
      <c r="I18" s="120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29</v>
      </c>
      <c r="E20" s="34"/>
      <c r="F20" s="34"/>
      <c r="G20" s="34"/>
      <c r="H20" s="34"/>
      <c r="I20" s="120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20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32</v>
      </c>
      <c r="E23" s="34"/>
      <c r="F23" s="34"/>
      <c r="G23" s="34"/>
      <c r="H23" s="34"/>
      <c r="I23" s="120" t="s">
        <v>24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20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1" t="s">
        <v>1</v>
      </c>
      <c r="F27" s="311"/>
      <c r="G27" s="311"/>
      <c r="H27" s="31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35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37</v>
      </c>
      <c r="G32" s="34"/>
      <c r="H32" s="34"/>
      <c r="I32" s="128" t="s">
        <v>36</v>
      </c>
      <c r="J32" s="128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39</v>
      </c>
      <c r="E33" s="120" t="s">
        <v>40</v>
      </c>
      <c r="F33" s="130">
        <f>ROUND((SUM(BE121:BE206)),  2)</f>
        <v>0</v>
      </c>
      <c r="G33" s="34"/>
      <c r="H33" s="34"/>
      <c r="I33" s="131">
        <v>0.21</v>
      </c>
      <c r="J33" s="130">
        <f>ROUND(((SUM(BE121:BE206))*I33),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41</v>
      </c>
      <c r="F34" s="130">
        <f>ROUND((SUM(BF121:BF206)),  2)</f>
        <v>0</v>
      </c>
      <c r="G34" s="34"/>
      <c r="H34" s="34"/>
      <c r="I34" s="131">
        <v>0.15</v>
      </c>
      <c r="J34" s="130">
        <f>ROUND(((SUM(BF121:BF206))*I34),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42</v>
      </c>
      <c r="F35" s="130">
        <f>ROUND((SUM(BG121:BG206)),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43</v>
      </c>
      <c r="F36" s="130">
        <f>ROUND((SUM(BH121:BH206)),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44</v>
      </c>
      <c r="F37" s="130">
        <f>ROUND((SUM(BI121:BI206)),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OVN - Ostatní a vedlejší náklady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Chomutov</v>
      </c>
      <c r="G89" s="36"/>
      <c r="H89" s="36"/>
      <c r="I89" s="29" t="s">
        <v>22</v>
      </c>
      <c r="J89" s="66">
        <f>IF(J12="","",J12)</f>
        <v>44368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Krajská zdravotní a.s, Ústí nad Labem</v>
      </c>
      <c r="G91" s="36"/>
      <c r="H91" s="36"/>
      <c r="I91" s="29" t="s">
        <v>29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137</v>
      </c>
      <c r="D94" s="151"/>
      <c r="E94" s="151"/>
      <c r="F94" s="151"/>
      <c r="G94" s="151"/>
      <c r="H94" s="151"/>
      <c r="I94" s="151"/>
      <c r="J94" s="152" t="s">
        <v>138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139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140</v>
      </c>
    </row>
    <row r="97" spans="1:31" s="9" customFormat="1" ht="24.95" customHeight="1">
      <c r="B97" s="154"/>
      <c r="C97" s="155"/>
      <c r="D97" s="156" t="s">
        <v>4224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4225</v>
      </c>
      <c r="E98" s="162"/>
      <c r="F98" s="162"/>
      <c r="G98" s="162"/>
      <c r="H98" s="162"/>
      <c r="I98" s="162"/>
      <c r="J98" s="163">
        <f>J123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4226</v>
      </c>
      <c r="E99" s="162"/>
      <c r="F99" s="162"/>
      <c r="G99" s="162"/>
      <c r="H99" s="162"/>
      <c r="I99" s="162"/>
      <c r="J99" s="163">
        <f>J156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4227</v>
      </c>
      <c r="E100" s="162"/>
      <c r="F100" s="162"/>
      <c r="G100" s="162"/>
      <c r="H100" s="162"/>
      <c r="I100" s="162"/>
      <c r="J100" s="163">
        <f>J173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4228</v>
      </c>
      <c r="E101" s="162"/>
      <c r="F101" s="162"/>
      <c r="G101" s="162"/>
      <c r="H101" s="162"/>
      <c r="I101" s="162"/>
      <c r="J101" s="163">
        <f>J197</f>
        <v>0</v>
      </c>
      <c r="K101" s="104"/>
      <c r="L101" s="16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169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12" t="str">
        <f>E7</f>
        <v>Nový pavilon Emergency, COS vč. JIP a nadzemní spojovací koridor se stávajícím pavilonem D – 3.NP</v>
      </c>
      <c r="F111" s="313"/>
      <c r="G111" s="313"/>
      <c r="H111" s="31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131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5" t="str">
        <f>E9</f>
        <v>OVN - Ostatní a vedlejší náklady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Chomutov</v>
      </c>
      <c r="G115" s="36"/>
      <c r="H115" s="36"/>
      <c r="I115" s="29" t="s">
        <v>22</v>
      </c>
      <c r="J115" s="66">
        <f>IF(J12="","",J12)</f>
        <v>44368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23</v>
      </c>
      <c r="D117" s="36"/>
      <c r="E117" s="36"/>
      <c r="F117" s="27" t="str">
        <f>E15</f>
        <v>Krajská zdravotní a.s, Ústí nad Labem</v>
      </c>
      <c r="G117" s="36"/>
      <c r="H117" s="36"/>
      <c r="I117" s="29" t="s">
        <v>29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29" t="s">
        <v>32</v>
      </c>
      <c r="J118" s="32" t="str">
        <f>E24</f>
        <v>Ing. Avuk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170</v>
      </c>
      <c r="D120" s="168" t="s">
        <v>60</v>
      </c>
      <c r="E120" s="168" t="s">
        <v>56</v>
      </c>
      <c r="F120" s="168" t="s">
        <v>57</v>
      </c>
      <c r="G120" s="168" t="s">
        <v>171</v>
      </c>
      <c r="H120" s="168" t="s">
        <v>172</v>
      </c>
      <c r="I120" s="168" t="s">
        <v>173</v>
      </c>
      <c r="J120" s="168" t="s">
        <v>138</v>
      </c>
      <c r="K120" s="169" t="s">
        <v>174</v>
      </c>
      <c r="L120" s="170"/>
      <c r="M120" s="75" t="s">
        <v>1</v>
      </c>
      <c r="N120" s="76" t="s">
        <v>39</v>
      </c>
      <c r="O120" s="76" t="s">
        <v>175</v>
      </c>
      <c r="P120" s="76" t="s">
        <v>176</v>
      </c>
      <c r="Q120" s="76" t="s">
        <v>177</v>
      </c>
      <c r="R120" s="76" t="s">
        <v>178</v>
      </c>
      <c r="S120" s="76" t="s">
        <v>179</v>
      </c>
      <c r="T120" s="77" t="s">
        <v>180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181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140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74</v>
      </c>
      <c r="E122" s="179" t="s">
        <v>4229</v>
      </c>
      <c r="F122" s="179" t="s">
        <v>4230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P123+P156+P173+P197</f>
        <v>0</v>
      </c>
      <c r="Q122" s="184"/>
      <c r="R122" s="185">
        <f>R123+R156+R173+R197</f>
        <v>0</v>
      </c>
      <c r="S122" s="184"/>
      <c r="T122" s="186">
        <f>T123+T156+T173+T197</f>
        <v>0</v>
      </c>
      <c r="AR122" s="187" t="s">
        <v>236</v>
      </c>
      <c r="AT122" s="188" t="s">
        <v>74</v>
      </c>
      <c r="AU122" s="188" t="s">
        <v>75</v>
      </c>
      <c r="AY122" s="187" t="s">
        <v>184</v>
      </c>
      <c r="BK122" s="189">
        <f>BK123+BK156+BK173+BK197</f>
        <v>0</v>
      </c>
    </row>
    <row r="123" spans="1:65" s="12" customFormat="1" ht="22.9" customHeight="1">
      <c r="B123" s="176"/>
      <c r="C123" s="177"/>
      <c r="D123" s="178" t="s">
        <v>74</v>
      </c>
      <c r="E123" s="190" t="s">
        <v>4231</v>
      </c>
      <c r="F123" s="190" t="s">
        <v>4232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SUM(P124:P155)</f>
        <v>0</v>
      </c>
      <c r="Q123" s="184"/>
      <c r="R123" s="185">
        <f>SUM(R124:R155)</f>
        <v>0</v>
      </c>
      <c r="S123" s="184"/>
      <c r="T123" s="186">
        <f>SUM(T124:T155)</f>
        <v>0</v>
      </c>
      <c r="AR123" s="187" t="s">
        <v>236</v>
      </c>
      <c r="AT123" s="188" t="s">
        <v>74</v>
      </c>
      <c r="AU123" s="188" t="s">
        <v>82</v>
      </c>
      <c r="AY123" s="187" t="s">
        <v>184</v>
      </c>
      <c r="BK123" s="189">
        <f>SUM(BK124:BK155)</f>
        <v>0</v>
      </c>
    </row>
    <row r="124" spans="1:65" s="2" customFormat="1" ht="16.5" customHeight="1">
      <c r="A124" s="34"/>
      <c r="B124" s="35"/>
      <c r="C124" s="192" t="s">
        <v>82</v>
      </c>
      <c r="D124" s="192" t="s">
        <v>187</v>
      </c>
      <c r="E124" s="193" t="s">
        <v>4233</v>
      </c>
      <c r="F124" s="194" t="s">
        <v>4232</v>
      </c>
      <c r="G124" s="195" t="s">
        <v>4234</v>
      </c>
      <c r="H124" s="196">
        <v>1</v>
      </c>
      <c r="I124" s="197"/>
      <c r="J124" s="198">
        <f>ROUND(I124*H124,2)</f>
        <v>0</v>
      </c>
      <c r="K124" s="194" t="s">
        <v>649</v>
      </c>
      <c r="L124" s="39"/>
      <c r="M124" s="199" t="s">
        <v>1</v>
      </c>
      <c r="N124" s="200" t="s">
        <v>40</v>
      </c>
      <c r="O124" s="7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4235</v>
      </c>
      <c r="AT124" s="203" t="s">
        <v>187</v>
      </c>
      <c r="AU124" s="203" t="s">
        <v>84</v>
      </c>
      <c r="AY124" s="17" t="s">
        <v>184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7" t="s">
        <v>82</v>
      </c>
      <c r="BK124" s="204">
        <f>ROUND(I124*H124,2)</f>
        <v>0</v>
      </c>
      <c r="BL124" s="17" t="s">
        <v>4235</v>
      </c>
      <c r="BM124" s="203" t="s">
        <v>4236</v>
      </c>
    </row>
    <row r="125" spans="1:65" s="13" customFormat="1" ht="22.5">
      <c r="B125" s="205"/>
      <c r="C125" s="206"/>
      <c r="D125" s="207" t="s">
        <v>193</v>
      </c>
      <c r="E125" s="208" t="s">
        <v>1</v>
      </c>
      <c r="F125" s="209" t="s">
        <v>4237</v>
      </c>
      <c r="G125" s="206"/>
      <c r="H125" s="208" t="s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193</v>
      </c>
      <c r="AU125" s="215" t="s">
        <v>84</v>
      </c>
      <c r="AV125" s="13" t="s">
        <v>82</v>
      </c>
      <c r="AW125" s="13" t="s">
        <v>31</v>
      </c>
      <c r="AX125" s="13" t="s">
        <v>75</v>
      </c>
      <c r="AY125" s="215" t="s">
        <v>184</v>
      </c>
    </row>
    <row r="126" spans="1:65" s="13" customFormat="1" ht="22.5">
      <c r="B126" s="205"/>
      <c r="C126" s="206"/>
      <c r="D126" s="207" t="s">
        <v>193</v>
      </c>
      <c r="E126" s="208" t="s">
        <v>1</v>
      </c>
      <c r="F126" s="209" t="s">
        <v>4238</v>
      </c>
      <c r="G126" s="206"/>
      <c r="H126" s="208" t="s">
        <v>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193</v>
      </c>
      <c r="AU126" s="215" t="s">
        <v>84</v>
      </c>
      <c r="AV126" s="13" t="s">
        <v>82</v>
      </c>
      <c r="AW126" s="13" t="s">
        <v>31</v>
      </c>
      <c r="AX126" s="13" t="s">
        <v>75</v>
      </c>
      <c r="AY126" s="215" t="s">
        <v>184</v>
      </c>
    </row>
    <row r="127" spans="1:65" s="13" customFormat="1" ht="11.25">
      <c r="B127" s="205"/>
      <c r="C127" s="206"/>
      <c r="D127" s="207" t="s">
        <v>193</v>
      </c>
      <c r="E127" s="208" t="s">
        <v>1</v>
      </c>
      <c r="F127" s="209" t="s">
        <v>4239</v>
      </c>
      <c r="G127" s="206"/>
      <c r="H127" s="208" t="s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193</v>
      </c>
      <c r="AU127" s="215" t="s">
        <v>84</v>
      </c>
      <c r="AV127" s="13" t="s">
        <v>82</v>
      </c>
      <c r="AW127" s="13" t="s">
        <v>31</v>
      </c>
      <c r="AX127" s="13" t="s">
        <v>75</v>
      </c>
      <c r="AY127" s="215" t="s">
        <v>184</v>
      </c>
    </row>
    <row r="128" spans="1:65" s="13" customFormat="1" ht="22.5">
      <c r="B128" s="205"/>
      <c r="C128" s="206"/>
      <c r="D128" s="207" t="s">
        <v>193</v>
      </c>
      <c r="E128" s="208" t="s">
        <v>1</v>
      </c>
      <c r="F128" s="209" t="s">
        <v>4240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193</v>
      </c>
      <c r="AU128" s="215" t="s">
        <v>84</v>
      </c>
      <c r="AV128" s="13" t="s">
        <v>82</v>
      </c>
      <c r="AW128" s="13" t="s">
        <v>31</v>
      </c>
      <c r="AX128" s="13" t="s">
        <v>75</v>
      </c>
      <c r="AY128" s="215" t="s">
        <v>184</v>
      </c>
    </row>
    <row r="129" spans="1:65" s="13" customFormat="1" ht="22.5">
      <c r="B129" s="205"/>
      <c r="C129" s="206"/>
      <c r="D129" s="207" t="s">
        <v>193</v>
      </c>
      <c r="E129" s="208" t="s">
        <v>1</v>
      </c>
      <c r="F129" s="209" t="s">
        <v>4241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193</v>
      </c>
      <c r="AU129" s="215" t="s">
        <v>84</v>
      </c>
      <c r="AV129" s="13" t="s">
        <v>82</v>
      </c>
      <c r="AW129" s="13" t="s">
        <v>31</v>
      </c>
      <c r="AX129" s="13" t="s">
        <v>75</v>
      </c>
      <c r="AY129" s="215" t="s">
        <v>184</v>
      </c>
    </row>
    <row r="130" spans="1:65" s="13" customFormat="1" ht="11.25">
      <c r="B130" s="205"/>
      <c r="C130" s="206"/>
      <c r="D130" s="207" t="s">
        <v>193</v>
      </c>
      <c r="E130" s="208" t="s">
        <v>1</v>
      </c>
      <c r="F130" s="209" t="s">
        <v>4242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193</v>
      </c>
      <c r="AU130" s="215" t="s">
        <v>84</v>
      </c>
      <c r="AV130" s="13" t="s">
        <v>82</v>
      </c>
      <c r="AW130" s="13" t="s">
        <v>31</v>
      </c>
      <c r="AX130" s="13" t="s">
        <v>75</v>
      </c>
      <c r="AY130" s="215" t="s">
        <v>184</v>
      </c>
    </row>
    <row r="131" spans="1:65" s="13" customFormat="1" ht="22.5">
      <c r="B131" s="205"/>
      <c r="C131" s="206"/>
      <c r="D131" s="207" t="s">
        <v>193</v>
      </c>
      <c r="E131" s="208" t="s">
        <v>1</v>
      </c>
      <c r="F131" s="209" t="s">
        <v>4243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193</v>
      </c>
      <c r="AU131" s="215" t="s">
        <v>84</v>
      </c>
      <c r="AV131" s="13" t="s">
        <v>82</v>
      </c>
      <c r="AW131" s="13" t="s">
        <v>31</v>
      </c>
      <c r="AX131" s="13" t="s">
        <v>75</v>
      </c>
      <c r="AY131" s="215" t="s">
        <v>184</v>
      </c>
    </row>
    <row r="132" spans="1:65" s="13" customFormat="1" ht="22.5">
      <c r="B132" s="205"/>
      <c r="C132" s="206"/>
      <c r="D132" s="207" t="s">
        <v>193</v>
      </c>
      <c r="E132" s="208" t="s">
        <v>1</v>
      </c>
      <c r="F132" s="209" t="s">
        <v>4244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193</v>
      </c>
      <c r="AU132" s="215" t="s">
        <v>84</v>
      </c>
      <c r="AV132" s="13" t="s">
        <v>82</v>
      </c>
      <c r="AW132" s="13" t="s">
        <v>31</v>
      </c>
      <c r="AX132" s="13" t="s">
        <v>75</v>
      </c>
      <c r="AY132" s="215" t="s">
        <v>184</v>
      </c>
    </row>
    <row r="133" spans="1:65" s="13" customFormat="1" ht="11.25">
      <c r="B133" s="205"/>
      <c r="C133" s="206"/>
      <c r="D133" s="207" t="s">
        <v>193</v>
      </c>
      <c r="E133" s="208" t="s">
        <v>1</v>
      </c>
      <c r="F133" s="209" t="s">
        <v>4245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193</v>
      </c>
      <c r="AU133" s="215" t="s">
        <v>84</v>
      </c>
      <c r="AV133" s="13" t="s">
        <v>82</v>
      </c>
      <c r="AW133" s="13" t="s">
        <v>31</v>
      </c>
      <c r="AX133" s="13" t="s">
        <v>75</v>
      </c>
      <c r="AY133" s="215" t="s">
        <v>184</v>
      </c>
    </row>
    <row r="134" spans="1:65" s="13" customFormat="1" ht="11.25">
      <c r="B134" s="205"/>
      <c r="C134" s="206"/>
      <c r="D134" s="207" t="s">
        <v>193</v>
      </c>
      <c r="E134" s="208" t="s">
        <v>1</v>
      </c>
      <c r="F134" s="209" t="s">
        <v>4246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193</v>
      </c>
      <c r="AU134" s="215" t="s">
        <v>84</v>
      </c>
      <c r="AV134" s="13" t="s">
        <v>82</v>
      </c>
      <c r="AW134" s="13" t="s">
        <v>31</v>
      </c>
      <c r="AX134" s="13" t="s">
        <v>75</v>
      </c>
      <c r="AY134" s="215" t="s">
        <v>184</v>
      </c>
    </row>
    <row r="135" spans="1:65" s="13" customFormat="1" ht="11.25">
      <c r="B135" s="205"/>
      <c r="C135" s="206"/>
      <c r="D135" s="207" t="s">
        <v>193</v>
      </c>
      <c r="E135" s="208" t="s">
        <v>1</v>
      </c>
      <c r="F135" s="209" t="s">
        <v>4247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193</v>
      </c>
      <c r="AU135" s="215" t="s">
        <v>84</v>
      </c>
      <c r="AV135" s="13" t="s">
        <v>82</v>
      </c>
      <c r="AW135" s="13" t="s">
        <v>31</v>
      </c>
      <c r="AX135" s="13" t="s">
        <v>75</v>
      </c>
      <c r="AY135" s="215" t="s">
        <v>184</v>
      </c>
    </row>
    <row r="136" spans="1:65" s="13" customFormat="1" ht="11.25">
      <c r="B136" s="205"/>
      <c r="C136" s="206"/>
      <c r="D136" s="207" t="s">
        <v>193</v>
      </c>
      <c r="E136" s="208" t="s">
        <v>1</v>
      </c>
      <c r="F136" s="209" t="s">
        <v>195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193</v>
      </c>
      <c r="AU136" s="215" t="s">
        <v>84</v>
      </c>
      <c r="AV136" s="13" t="s">
        <v>82</v>
      </c>
      <c r="AW136" s="13" t="s">
        <v>31</v>
      </c>
      <c r="AX136" s="13" t="s">
        <v>75</v>
      </c>
      <c r="AY136" s="215" t="s">
        <v>184</v>
      </c>
    </row>
    <row r="137" spans="1:65" s="13" customFormat="1" ht="11.25">
      <c r="B137" s="205"/>
      <c r="C137" s="206"/>
      <c r="D137" s="207" t="s">
        <v>193</v>
      </c>
      <c r="E137" s="208" t="s">
        <v>1</v>
      </c>
      <c r="F137" s="209" t="s">
        <v>4248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193</v>
      </c>
      <c r="AU137" s="215" t="s">
        <v>84</v>
      </c>
      <c r="AV137" s="13" t="s">
        <v>82</v>
      </c>
      <c r="AW137" s="13" t="s">
        <v>31</v>
      </c>
      <c r="AX137" s="13" t="s">
        <v>75</v>
      </c>
      <c r="AY137" s="215" t="s">
        <v>184</v>
      </c>
    </row>
    <row r="138" spans="1:65" s="14" customFormat="1" ht="11.25">
      <c r="B138" s="216"/>
      <c r="C138" s="217"/>
      <c r="D138" s="207" t="s">
        <v>193</v>
      </c>
      <c r="E138" s="218" t="s">
        <v>1</v>
      </c>
      <c r="F138" s="219" t="s">
        <v>82</v>
      </c>
      <c r="G138" s="217"/>
      <c r="H138" s="220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193</v>
      </c>
      <c r="AU138" s="226" t="s">
        <v>84</v>
      </c>
      <c r="AV138" s="14" t="s">
        <v>84</v>
      </c>
      <c r="AW138" s="14" t="s">
        <v>31</v>
      </c>
      <c r="AX138" s="14" t="s">
        <v>75</v>
      </c>
      <c r="AY138" s="226" t="s">
        <v>184</v>
      </c>
    </row>
    <row r="139" spans="1:65" s="2" customFormat="1" ht="24">
      <c r="A139" s="34"/>
      <c r="B139" s="35"/>
      <c r="C139" s="192" t="s">
        <v>84</v>
      </c>
      <c r="D139" s="192" t="s">
        <v>187</v>
      </c>
      <c r="E139" s="193" t="s">
        <v>4249</v>
      </c>
      <c r="F139" s="194" t="s">
        <v>4250</v>
      </c>
      <c r="G139" s="195" t="s">
        <v>4234</v>
      </c>
      <c r="H139" s="196">
        <v>1</v>
      </c>
      <c r="I139" s="197"/>
      <c r="J139" s="198">
        <f>ROUND(I139*H139,2)</f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4235</v>
      </c>
      <c r="AT139" s="203" t="s">
        <v>187</v>
      </c>
      <c r="AU139" s="203" t="s">
        <v>84</v>
      </c>
      <c r="AY139" s="17" t="s">
        <v>184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4235</v>
      </c>
      <c r="BM139" s="203" t="s">
        <v>4251</v>
      </c>
    </row>
    <row r="140" spans="1:65" s="13" customFormat="1" ht="22.5">
      <c r="B140" s="205"/>
      <c r="C140" s="206"/>
      <c r="D140" s="207" t="s">
        <v>193</v>
      </c>
      <c r="E140" s="208" t="s">
        <v>1</v>
      </c>
      <c r="F140" s="209" t="s">
        <v>4252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193</v>
      </c>
      <c r="AU140" s="215" t="s">
        <v>84</v>
      </c>
      <c r="AV140" s="13" t="s">
        <v>82</v>
      </c>
      <c r="AW140" s="13" t="s">
        <v>31</v>
      </c>
      <c r="AX140" s="13" t="s">
        <v>75</v>
      </c>
      <c r="AY140" s="215" t="s">
        <v>184</v>
      </c>
    </row>
    <row r="141" spans="1:65" s="13" customFormat="1" ht="11.25">
      <c r="B141" s="205"/>
      <c r="C141" s="206"/>
      <c r="D141" s="207" t="s">
        <v>193</v>
      </c>
      <c r="E141" s="208" t="s">
        <v>1</v>
      </c>
      <c r="F141" s="209" t="s">
        <v>4253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193</v>
      </c>
      <c r="AU141" s="215" t="s">
        <v>84</v>
      </c>
      <c r="AV141" s="13" t="s">
        <v>82</v>
      </c>
      <c r="AW141" s="13" t="s">
        <v>31</v>
      </c>
      <c r="AX141" s="13" t="s">
        <v>75</v>
      </c>
      <c r="AY141" s="215" t="s">
        <v>184</v>
      </c>
    </row>
    <row r="142" spans="1:65" s="14" customFormat="1" ht="11.25">
      <c r="B142" s="216"/>
      <c r="C142" s="217"/>
      <c r="D142" s="207" t="s">
        <v>193</v>
      </c>
      <c r="E142" s="218" t="s">
        <v>1</v>
      </c>
      <c r="F142" s="219" t="s">
        <v>82</v>
      </c>
      <c r="G142" s="217"/>
      <c r="H142" s="220">
        <v>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193</v>
      </c>
      <c r="AU142" s="226" t="s">
        <v>84</v>
      </c>
      <c r="AV142" s="14" t="s">
        <v>84</v>
      </c>
      <c r="AW142" s="14" t="s">
        <v>31</v>
      </c>
      <c r="AX142" s="14" t="s">
        <v>75</v>
      </c>
      <c r="AY142" s="226" t="s">
        <v>184</v>
      </c>
    </row>
    <row r="143" spans="1:65" s="2" customFormat="1" ht="16.5" customHeight="1">
      <c r="A143" s="34"/>
      <c r="B143" s="35"/>
      <c r="C143" s="192" t="s">
        <v>185</v>
      </c>
      <c r="D143" s="192" t="s">
        <v>187</v>
      </c>
      <c r="E143" s="193" t="s">
        <v>4254</v>
      </c>
      <c r="F143" s="194" t="s">
        <v>4255</v>
      </c>
      <c r="G143" s="195" t="s">
        <v>4234</v>
      </c>
      <c r="H143" s="196">
        <v>1</v>
      </c>
      <c r="I143" s="197"/>
      <c r="J143" s="198">
        <f>ROUND(I143*H143,2)</f>
        <v>0</v>
      </c>
      <c r="K143" s="194" t="s">
        <v>649</v>
      </c>
      <c r="L143" s="39"/>
      <c r="M143" s="199" t="s">
        <v>1</v>
      </c>
      <c r="N143" s="200" t="s">
        <v>40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4235</v>
      </c>
      <c r="AT143" s="203" t="s">
        <v>187</v>
      </c>
      <c r="AU143" s="203" t="s">
        <v>84</v>
      </c>
      <c r="AY143" s="17" t="s">
        <v>184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82</v>
      </c>
      <c r="BK143" s="204">
        <f>ROUND(I143*H143,2)</f>
        <v>0</v>
      </c>
      <c r="BL143" s="17" t="s">
        <v>4235</v>
      </c>
      <c r="BM143" s="203" t="s">
        <v>4256</v>
      </c>
    </row>
    <row r="144" spans="1:65" s="13" customFormat="1" ht="11.25">
      <c r="B144" s="205"/>
      <c r="C144" s="206"/>
      <c r="D144" s="207" t="s">
        <v>193</v>
      </c>
      <c r="E144" s="208" t="s">
        <v>1</v>
      </c>
      <c r="F144" s="209" t="s">
        <v>4257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193</v>
      </c>
      <c r="AU144" s="215" t="s">
        <v>84</v>
      </c>
      <c r="AV144" s="13" t="s">
        <v>82</v>
      </c>
      <c r="AW144" s="13" t="s">
        <v>31</v>
      </c>
      <c r="AX144" s="13" t="s">
        <v>75</v>
      </c>
      <c r="AY144" s="215" t="s">
        <v>184</v>
      </c>
    </row>
    <row r="145" spans="1:65" s="13" customFormat="1" ht="11.25">
      <c r="B145" s="205"/>
      <c r="C145" s="206"/>
      <c r="D145" s="207" t="s">
        <v>193</v>
      </c>
      <c r="E145" s="208" t="s">
        <v>1</v>
      </c>
      <c r="F145" s="209" t="s">
        <v>4258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193</v>
      </c>
      <c r="AU145" s="215" t="s">
        <v>84</v>
      </c>
      <c r="AV145" s="13" t="s">
        <v>82</v>
      </c>
      <c r="AW145" s="13" t="s">
        <v>31</v>
      </c>
      <c r="AX145" s="13" t="s">
        <v>75</v>
      </c>
      <c r="AY145" s="215" t="s">
        <v>184</v>
      </c>
    </row>
    <row r="146" spans="1:65" s="13" customFormat="1" ht="11.25">
      <c r="B146" s="205"/>
      <c r="C146" s="206"/>
      <c r="D146" s="207" t="s">
        <v>193</v>
      </c>
      <c r="E146" s="208" t="s">
        <v>1</v>
      </c>
      <c r="F146" s="209" t="s">
        <v>4259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193</v>
      </c>
      <c r="AU146" s="215" t="s">
        <v>84</v>
      </c>
      <c r="AV146" s="13" t="s">
        <v>82</v>
      </c>
      <c r="AW146" s="13" t="s">
        <v>31</v>
      </c>
      <c r="AX146" s="13" t="s">
        <v>75</v>
      </c>
      <c r="AY146" s="215" t="s">
        <v>184</v>
      </c>
    </row>
    <row r="147" spans="1:65" s="13" customFormat="1" ht="11.25">
      <c r="B147" s="205"/>
      <c r="C147" s="206"/>
      <c r="D147" s="207" t="s">
        <v>193</v>
      </c>
      <c r="E147" s="208" t="s">
        <v>1</v>
      </c>
      <c r="F147" s="209" t="s">
        <v>4260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193</v>
      </c>
      <c r="AU147" s="215" t="s">
        <v>84</v>
      </c>
      <c r="AV147" s="13" t="s">
        <v>82</v>
      </c>
      <c r="AW147" s="13" t="s">
        <v>31</v>
      </c>
      <c r="AX147" s="13" t="s">
        <v>75</v>
      </c>
      <c r="AY147" s="215" t="s">
        <v>184</v>
      </c>
    </row>
    <row r="148" spans="1:65" s="14" customFormat="1" ht="11.25">
      <c r="B148" s="216"/>
      <c r="C148" s="217"/>
      <c r="D148" s="207" t="s">
        <v>193</v>
      </c>
      <c r="E148" s="218" t="s">
        <v>1</v>
      </c>
      <c r="F148" s="219" t="s">
        <v>82</v>
      </c>
      <c r="G148" s="217"/>
      <c r="H148" s="220">
        <v>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193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184</v>
      </c>
    </row>
    <row r="149" spans="1:65" s="2" customFormat="1" ht="16.5" customHeight="1">
      <c r="A149" s="34"/>
      <c r="B149" s="35"/>
      <c r="C149" s="192" t="s">
        <v>191</v>
      </c>
      <c r="D149" s="192" t="s">
        <v>187</v>
      </c>
      <c r="E149" s="193" t="s">
        <v>4261</v>
      </c>
      <c r="F149" s="194" t="s">
        <v>4262</v>
      </c>
      <c r="G149" s="195" t="s">
        <v>4234</v>
      </c>
      <c r="H149" s="196">
        <v>1</v>
      </c>
      <c r="I149" s="197"/>
      <c r="J149" s="198">
        <f>ROUND(I149*H149,2)</f>
        <v>0</v>
      </c>
      <c r="K149" s="194" t="s">
        <v>649</v>
      </c>
      <c r="L149" s="39"/>
      <c r="M149" s="199" t="s">
        <v>1</v>
      </c>
      <c r="N149" s="200" t="s">
        <v>40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4235</v>
      </c>
      <c r="AT149" s="203" t="s">
        <v>187</v>
      </c>
      <c r="AU149" s="203" t="s">
        <v>84</v>
      </c>
      <c r="AY149" s="17" t="s">
        <v>184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4235</v>
      </c>
      <c r="BM149" s="203" t="s">
        <v>4263</v>
      </c>
    </row>
    <row r="150" spans="1:65" s="13" customFormat="1" ht="11.25">
      <c r="B150" s="205"/>
      <c r="C150" s="206"/>
      <c r="D150" s="207" t="s">
        <v>193</v>
      </c>
      <c r="E150" s="208" t="s">
        <v>1</v>
      </c>
      <c r="F150" s="209" t="s">
        <v>4264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193</v>
      </c>
      <c r="AU150" s="215" t="s">
        <v>84</v>
      </c>
      <c r="AV150" s="13" t="s">
        <v>82</v>
      </c>
      <c r="AW150" s="13" t="s">
        <v>31</v>
      </c>
      <c r="AX150" s="13" t="s">
        <v>75</v>
      </c>
      <c r="AY150" s="215" t="s">
        <v>184</v>
      </c>
    </row>
    <row r="151" spans="1:65" s="13" customFormat="1" ht="11.25">
      <c r="B151" s="205"/>
      <c r="C151" s="206"/>
      <c r="D151" s="207" t="s">
        <v>193</v>
      </c>
      <c r="E151" s="208" t="s">
        <v>1</v>
      </c>
      <c r="F151" s="209" t="s">
        <v>4265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193</v>
      </c>
      <c r="AU151" s="215" t="s">
        <v>84</v>
      </c>
      <c r="AV151" s="13" t="s">
        <v>82</v>
      </c>
      <c r="AW151" s="13" t="s">
        <v>31</v>
      </c>
      <c r="AX151" s="13" t="s">
        <v>75</v>
      </c>
      <c r="AY151" s="215" t="s">
        <v>184</v>
      </c>
    </row>
    <row r="152" spans="1:65" s="13" customFormat="1" ht="22.5">
      <c r="B152" s="205"/>
      <c r="C152" s="206"/>
      <c r="D152" s="207" t="s">
        <v>193</v>
      </c>
      <c r="E152" s="208" t="s">
        <v>1</v>
      </c>
      <c r="F152" s="209" t="s">
        <v>4266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193</v>
      </c>
      <c r="AU152" s="215" t="s">
        <v>84</v>
      </c>
      <c r="AV152" s="13" t="s">
        <v>82</v>
      </c>
      <c r="AW152" s="13" t="s">
        <v>31</v>
      </c>
      <c r="AX152" s="13" t="s">
        <v>75</v>
      </c>
      <c r="AY152" s="215" t="s">
        <v>184</v>
      </c>
    </row>
    <row r="153" spans="1:65" s="13" customFormat="1" ht="11.25">
      <c r="B153" s="205"/>
      <c r="C153" s="206"/>
      <c r="D153" s="207" t="s">
        <v>193</v>
      </c>
      <c r="E153" s="208" t="s">
        <v>1</v>
      </c>
      <c r="F153" s="209" t="s">
        <v>4267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193</v>
      </c>
      <c r="AU153" s="215" t="s">
        <v>84</v>
      </c>
      <c r="AV153" s="13" t="s">
        <v>82</v>
      </c>
      <c r="AW153" s="13" t="s">
        <v>31</v>
      </c>
      <c r="AX153" s="13" t="s">
        <v>75</v>
      </c>
      <c r="AY153" s="215" t="s">
        <v>184</v>
      </c>
    </row>
    <row r="154" spans="1:65" s="13" customFormat="1" ht="11.25">
      <c r="B154" s="205"/>
      <c r="C154" s="206"/>
      <c r="D154" s="207" t="s">
        <v>193</v>
      </c>
      <c r="E154" s="208" t="s">
        <v>1</v>
      </c>
      <c r="F154" s="209" t="s">
        <v>4268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193</v>
      </c>
      <c r="AU154" s="215" t="s">
        <v>84</v>
      </c>
      <c r="AV154" s="13" t="s">
        <v>82</v>
      </c>
      <c r="AW154" s="13" t="s">
        <v>31</v>
      </c>
      <c r="AX154" s="13" t="s">
        <v>75</v>
      </c>
      <c r="AY154" s="215" t="s">
        <v>184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82</v>
      </c>
      <c r="G155" s="217"/>
      <c r="H155" s="220">
        <v>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84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12" customFormat="1" ht="22.9" customHeight="1">
      <c r="B156" s="176"/>
      <c r="C156" s="177"/>
      <c r="D156" s="178" t="s">
        <v>74</v>
      </c>
      <c r="E156" s="190" t="s">
        <v>4269</v>
      </c>
      <c r="F156" s="190" t="s">
        <v>2924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SUM(P157:P172)</f>
        <v>0</v>
      </c>
      <c r="Q156" s="184"/>
      <c r="R156" s="185">
        <f>SUM(R157:R172)</f>
        <v>0</v>
      </c>
      <c r="S156" s="184"/>
      <c r="T156" s="186">
        <f>SUM(T157:T172)</f>
        <v>0</v>
      </c>
      <c r="AR156" s="187" t="s">
        <v>236</v>
      </c>
      <c r="AT156" s="188" t="s">
        <v>74</v>
      </c>
      <c r="AU156" s="188" t="s">
        <v>82</v>
      </c>
      <c r="AY156" s="187" t="s">
        <v>184</v>
      </c>
      <c r="BK156" s="189">
        <f>SUM(BK157:BK172)</f>
        <v>0</v>
      </c>
    </row>
    <row r="157" spans="1:65" s="2" customFormat="1" ht="16.5" customHeight="1">
      <c r="A157" s="34"/>
      <c r="B157" s="35"/>
      <c r="C157" s="192" t="s">
        <v>236</v>
      </c>
      <c r="D157" s="192" t="s">
        <v>187</v>
      </c>
      <c r="E157" s="193" t="s">
        <v>4270</v>
      </c>
      <c r="F157" s="194" t="s">
        <v>4271</v>
      </c>
      <c r="G157" s="195" t="s">
        <v>4234</v>
      </c>
      <c r="H157" s="196">
        <v>1</v>
      </c>
      <c r="I157" s="197"/>
      <c r="J157" s="198">
        <f>ROUND(I157*H157,2)</f>
        <v>0</v>
      </c>
      <c r="K157" s="194" t="s">
        <v>649</v>
      </c>
      <c r="L157" s="39"/>
      <c r="M157" s="199" t="s">
        <v>1</v>
      </c>
      <c r="N157" s="200" t="s">
        <v>40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4235</v>
      </c>
      <c r="AT157" s="203" t="s">
        <v>187</v>
      </c>
      <c r="AU157" s="203" t="s">
        <v>84</v>
      </c>
      <c r="AY157" s="17" t="s">
        <v>184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4235</v>
      </c>
      <c r="BM157" s="203" t="s">
        <v>4272</v>
      </c>
    </row>
    <row r="158" spans="1:65" s="13" customFormat="1" ht="22.5">
      <c r="B158" s="205"/>
      <c r="C158" s="206"/>
      <c r="D158" s="207" t="s">
        <v>193</v>
      </c>
      <c r="E158" s="208" t="s">
        <v>1</v>
      </c>
      <c r="F158" s="209" t="s">
        <v>4273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193</v>
      </c>
      <c r="AU158" s="215" t="s">
        <v>84</v>
      </c>
      <c r="AV158" s="13" t="s">
        <v>82</v>
      </c>
      <c r="AW158" s="13" t="s">
        <v>31</v>
      </c>
      <c r="AX158" s="13" t="s">
        <v>75</v>
      </c>
      <c r="AY158" s="215" t="s">
        <v>184</v>
      </c>
    </row>
    <row r="159" spans="1:65" s="13" customFormat="1" ht="22.5">
      <c r="B159" s="205"/>
      <c r="C159" s="206"/>
      <c r="D159" s="207" t="s">
        <v>193</v>
      </c>
      <c r="E159" s="208" t="s">
        <v>1</v>
      </c>
      <c r="F159" s="209" t="s">
        <v>4274</v>
      </c>
      <c r="G159" s="206"/>
      <c r="H159" s="208" t="s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193</v>
      </c>
      <c r="AU159" s="215" t="s">
        <v>84</v>
      </c>
      <c r="AV159" s="13" t="s">
        <v>82</v>
      </c>
      <c r="AW159" s="13" t="s">
        <v>31</v>
      </c>
      <c r="AX159" s="13" t="s">
        <v>75</v>
      </c>
      <c r="AY159" s="215" t="s">
        <v>184</v>
      </c>
    </row>
    <row r="160" spans="1:65" s="13" customFormat="1" ht="22.5">
      <c r="B160" s="205"/>
      <c r="C160" s="206"/>
      <c r="D160" s="207" t="s">
        <v>193</v>
      </c>
      <c r="E160" s="208" t="s">
        <v>1</v>
      </c>
      <c r="F160" s="209" t="s">
        <v>4275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193</v>
      </c>
      <c r="AU160" s="215" t="s">
        <v>84</v>
      </c>
      <c r="AV160" s="13" t="s">
        <v>82</v>
      </c>
      <c r="AW160" s="13" t="s">
        <v>31</v>
      </c>
      <c r="AX160" s="13" t="s">
        <v>75</v>
      </c>
      <c r="AY160" s="215" t="s">
        <v>184</v>
      </c>
    </row>
    <row r="161" spans="1:65" s="13" customFormat="1" ht="11.25">
      <c r="B161" s="205"/>
      <c r="C161" s="206"/>
      <c r="D161" s="207" t="s">
        <v>193</v>
      </c>
      <c r="E161" s="208" t="s">
        <v>1</v>
      </c>
      <c r="F161" s="209" t="s">
        <v>4276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193</v>
      </c>
      <c r="AU161" s="215" t="s">
        <v>84</v>
      </c>
      <c r="AV161" s="13" t="s">
        <v>82</v>
      </c>
      <c r="AW161" s="13" t="s">
        <v>31</v>
      </c>
      <c r="AX161" s="13" t="s">
        <v>75</v>
      </c>
      <c r="AY161" s="215" t="s">
        <v>184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82</v>
      </c>
      <c r="G162" s="217"/>
      <c r="H162" s="220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2" customFormat="1" ht="16.5" customHeight="1">
      <c r="A163" s="34"/>
      <c r="B163" s="35"/>
      <c r="C163" s="192" t="s">
        <v>242</v>
      </c>
      <c r="D163" s="192" t="s">
        <v>187</v>
      </c>
      <c r="E163" s="193" t="s">
        <v>4277</v>
      </c>
      <c r="F163" s="194" t="s">
        <v>4278</v>
      </c>
      <c r="G163" s="195" t="s">
        <v>4234</v>
      </c>
      <c r="H163" s="196">
        <v>1</v>
      </c>
      <c r="I163" s="197"/>
      <c r="J163" s="198">
        <f>ROUND(I163*H163,2)</f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4235</v>
      </c>
      <c r="AT163" s="203" t="s">
        <v>187</v>
      </c>
      <c r="AU163" s="203" t="s">
        <v>84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4235</v>
      </c>
      <c r="BM163" s="203" t="s">
        <v>4279</v>
      </c>
    </row>
    <row r="164" spans="1:65" s="13" customFormat="1" ht="11.25">
      <c r="B164" s="205"/>
      <c r="C164" s="206"/>
      <c r="D164" s="207" t="s">
        <v>193</v>
      </c>
      <c r="E164" s="208" t="s">
        <v>1</v>
      </c>
      <c r="F164" s="209" t="s">
        <v>4280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193</v>
      </c>
      <c r="AU164" s="215" t="s">
        <v>84</v>
      </c>
      <c r="AV164" s="13" t="s">
        <v>82</v>
      </c>
      <c r="AW164" s="13" t="s">
        <v>31</v>
      </c>
      <c r="AX164" s="13" t="s">
        <v>75</v>
      </c>
      <c r="AY164" s="215" t="s">
        <v>184</v>
      </c>
    </row>
    <row r="165" spans="1:65" s="13" customFormat="1" ht="11.25">
      <c r="B165" s="205"/>
      <c r="C165" s="206"/>
      <c r="D165" s="207" t="s">
        <v>193</v>
      </c>
      <c r="E165" s="208" t="s">
        <v>1</v>
      </c>
      <c r="F165" s="209" t="s">
        <v>4281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193</v>
      </c>
      <c r="AU165" s="215" t="s">
        <v>84</v>
      </c>
      <c r="AV165" s="13" t="s">
        <v>82</v>
      </c>
      <c r="AW165" s="13" t="s">
        <v>31</v>
      </c>
      <c r="AX165" s="13" t="s">
        <v>75</v>
      </c>
      <c r="AY165" s="215" t="s">
        <v>184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82</v>
      </c>
      <c r="G166" s="217"/>
      <c r="H166" s="220">
        <v>1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84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2" customFormat="1" ht="16.5" customHeight="1">
      <c r="A167" s="34"/>
      <c r="B167" s="35"/>
      <c r="C167" s="192" t="s">
        <v>246</v>
      </c>
      <c r="D167" s="192" t="s">
        <v>187</v>
      </c>
      <c r="E167" s="193" t="s">
        <v>4282</v>
      </c>
      <c r="F167" s="194" t="s">
        <v>4283</v>
      </c>
      <c r="G167" s="195" t="s">
        <v>4234</v>
      </c>
      <c r="H167" s="196">
        <v>1</v>
      </c>
      <c r="I167" s="197"/>
      <c r="J167" s="198">
        <f>ROUND(I167*H167,2)</f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4235</v>
      </c>
      <c r="AT167" s="203" t="s">
        <v>187</v>
      </c>
      <c r="AU167" s="203" t="s">
        <v>84</v>
      </c>
      <c r="AY167" s="17" t="s">
        <v>184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4235</v>
      </c>
      <c r="BM167" s="203" t="s">
        <v>4284</v>
      </c>
    </row>
    <row r="168" spans="1:65" s="14" customFormat="1" ht="11.25">
      <c r="B168" s="216"/>
      <c r="C168" s="217"/>
      <c r="D168" s="207" t="s">
        <v>193</v>
      </c>
      <c r="E168" s="218" t="s">
        <v>1</v>
      </c>
      <c r="F168" s="219" t="s">
        <v>82</v>
      </c>
      <c r="G168" s="217"/>
      <c r="H168" s="220">
        <v>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193</v>
      </c>
      <c r="AU168" s="226" t="s">
        <v>84</v>
      </c>
      <c r="AV168" s="14" t="s">
        <v>84</v>
      </c>
      <c r="AW168" s="14" t="s">
        <v>31</v>
      </c>
      <c r="AX168" s="14" t="s">
        <v>75</v>
      </c>
      <c r="AY168" s="226" t="s">
        <v>184</v>
      </c>
    </row>
    <row r="169" spans="1:65" s="2" customFormat="1" ht="16.5" customHeight="1">
      <c r="A169" s="34"/>
      <c r="B169" s="35"/>
      <c r="C169" s="192" t="s">
        <v>251</v>
      </c>
      <c r="D169" s="192" t="s">
        <v>187</v>
      </c>
      <c r="E169" s="193" t="s">
        <v>4285</v>
      </c>
      <c r="F169" s="194" t="s">
        <v>4286</v>
      </c>
      <c r="G169" s="195" t="s">
        <v>4234</v>
      </c>
      <c r="H169" s="196">
        <v>1</v>
      </c>
      <c r="I169" s="197"/>
      <c r="J169" s="198">
        <f>ROUND(I169*H169,2)</f>
        <v>0</v>
      </c>
      <c r="K169" s="194" t="s">
        <v>649</v>
      </c>
      <c r="L169" s="39"/>
      <c r="M169" s="199" t="s">
        <v>1</v>
      </c>
      <c r="N169" s="200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4235</v>
      </c>
      <c r="AT169" s="203" t="s">
        <v>187</v>
      </c>
      <c r="AU169" s="203" t="s">
        <v>84</v>
      </c>
      <c r="AY169" s="17" t="s">
        <v>184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4235</v>
      </c>
      <c r="BM169" s="203" t="s">
        <v>4287</v>
      </c>
    </row>
    <row r="170" spans="1:65" s="13" customFormat="1" ht="11.25">
      <c r="B170" s="205"/>
      <c r="C170" s="206"/>
      <c r="D170" s="207" t="s">
        <v>193</v>
      </c>
      <c r="E170" s="208" t="s">
        <v>1</v>
      </c>
      <c r="F170" s="209" t="s">
        <v>4288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193</v>
      </c>
      <c r="AU170" s="215" t="s">
        <v>84</v>
      </c>
      <c r="AV170" s="13" t="s">
        <v>82</v>
      </c>
      <c r="AW170" s="13" t="s">
        <v>31</v>
      </c>
      <c r="AX170" s="13" t="s">
        <v>75</v>
      </c>
      <c r="AY170" s="215" t="s">
        <v>184</v>
      </c>
    </row>
    <row r="171" spans="1:65" s="13" customFormat="1" ht="11.25">
      <c r="B171" s="205"/>
      <c r="C171" s="206"/>
      <c r="D171" s="207" t="s">
        <v>193</v>
      </c>
      <c r="E171" s="208" t="s">
        <v>1</v>
      </c>
      <c r="F171" s="209" t="s">
        <v>4289</v>
      </c>
      <c r="G171" s="206"/>
      <c r="H171" s="208" t="s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193</v>
      </c>
      <c r="AU171" s="215" t="s">
        <v>84</v>
      </c>
      <c r="AV171" s="13" t="s">
        <v>82</v>
      </c>
      <c r="AW171" s="13" t="s">
        <v>31</v>
      </c>
      <c r="AX171" s="13" t="s">
        <v>75</v>
      </c>
      <c r="AY171" s="215" t="s">
        <v>184</v>
      </c>
    </row>
    <row r="172" spans="1:65" s="14" customFormat="1" ht="11.25">
      <c r="B172" s="216"/>
      <c r="C172" s="217"/>
      <c r="D172" s="207" t="s">
        <v>193</v>
      </c>
      <c r="E172" s="218" t="s">
        <v>1</v>
      </c>
      <c r="F172" s="219" t="s">
        <v>82</v>
      </c>
      <c r="G172" s="217"/>
      <c r="H172" s="220">
        <v>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193</v>
      </c>
      <c r="AU172" s="226" t="s">
        <v>84</v>
      </c>
      <c r="AV172" s="14" t="s">
        <v>84</v>
      </c>
      <c r="AW172" s="14" t="s">
        <v>31</v>
      </c>
      <c r="AX172" s="14" t="s">
        <v>75</v>
      </c>
      <c r="AY172" s="226" t="s">
        <v>184</v>
      </c>
    </row>
    <row r="173" spans="1:65" s="12" customFormat="1" ht="22.9" customHeight="1">
      <c r="B173" s="176"/>
      <c r="C173" s="177"/>
      <c r="D173" s="178" t="s">
        <v>74</v>
      </c>
      <c r="E173" s="190" t="s">
        <v>4290</v>
      </c>
      <c r="F173" s="190" t="s">
        <v>4291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SUM(P174:P196)</f>
        <v>0</v>
      </c>
      <c r="Q173" s="184"/>
      <c r="R173" s="185">
        <f>SUM(R174:R196)</f>
        <v>0</v>
      </c>
      <c r="S173" s="184"/>
      <c r="T173" s="186">
        <f>SUM(T174:T196)</f>
        <v>0</v>
      </c>
      <c r="AR173" s="187" t="s">
        <v>236</v>
      </c>
      <c r="AT173" s="188" t="s">
        <v>74</v>
      </c>
      <c r="AU173" s="188" t="s">
        <v>82</v>
      </c>
      <c r="AY173" s="187" t="s">
        <v>184</v>
      </c>
      <c r="BK173" s="189">
        <f>SUM(BK174:BK196)</f>
        <v>0</v>
      </c>
    </row>
    <row r="174" spans="1:65" s="2" customFormat="1" ht="16.5" customHeight="1">
      <c r="A174" s="34"/>
      <c r="B174" s="35"/>
      <c r="C174" s="192" t="s">
        <v>256</v>
      </c>
      <c r="D174" s="192" t="s">
        <v>187</v>
      </c>
      <c r="E174" s="193" t="s">
        <v>4292</v>
      </c>
      <c r="F174" s="194" t="s">
        <v>4291</v>
      </c>
      <c r="G174" s="195" t="s">
        <v>4234</v>
      </c>
      <c r="H174" s="196">
        <v>1</v>
      </c>
      <c r="I174" s="197"/>
      <c r="J174" s="198">
        <f>ROUND(I174*H174,2)</f>
        <v>0</v>
      </c>
      <c r="K174" s="194" t="s">
        <v>649</v>
      </c>
      <c r="L174" s="39"/>
      <c r="M174" s="199" t="s">
        <v>1</v>
      </c>
      <c r="N174" s="200" t="s">
        <v>40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4235</v>
      </c>
      <c r="AT174" s="203" t="s">
        <v>187</v>
      </c>
      <c r="AU174" s="203" t="s">
        <v>84</v>
      </c>
      <c r="AY174" s="17" t="s">
        <v>184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82</v>
      </c>
      <c r="BK174" s="204">
        <f>ROUND(I174*H174,2)</f>
        <v>0</v>
      </c>
      <c r="BL174" s="17" t="s">
        <v>4235</v>
      </c>
      <c r="BM174" s="203" t="s">
        <v>4293</v>
      </c>
    </row>
    <row r="175" spans="1:65" s="13" customFormat="1" ht="22.5">
      <c r="B175" s="205"/>
      <c r="C175" s="206"/>
      <c r="D175" s="207" t="s">
        <v>193</v>
      </c>
      <c r="E175" s="208" t="s">
        <v>1</v>
      </c>
      <c r="F175" s="209" t="s">
        <v>4294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193</v>
      </c>
      <c r="AU175" s="215" t="s">
        <v>84</v>
      </c>
      <c r="AV175" s="13" t="s">
        <v>82</v>
      </c>
      <c r="AW175" s="13" t="s">
        <v>31</v>
      </c>
      <c r="AX175" s="13" t="s">
        <v>75</v>
      </c>
      <c r="AY175" s="215" t="s">
        <v>184</v>
      </c>
    </row>
    <row r="176" spans="1:65" s="13" customFormat="1" ht="11.25">
      <c r="B176" s="205"/>
      <c r="C176" s="206"/>
      <c r="D176" s="207" t="s">
        <v>193</v>
      </c>
      <c r="E176" s="208" t="s">
        <v>1</v>
      </c>
      <c r="F176" s="209" t="s">
        <v>4295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193</v>
      </c>
      <c r="AU176" s="215" t="s">
        <v>84</v>
      </c>
      <c r="AV176" s="13" t="s">
        <v>82</v>
      </c>
      <c r="AW176" s="13" t="s">
        <v>31</v>
      </c>
      <c r="AX176" s="13" t="s">
        <v>75</v>
      </c>
      <c r="AY176" s="215" t="s">
        <v>184</v>
      </c>
    </row>
    <row r="177" spans="1:65" s="13" customFormat="1" ht="22.5">
      <c r="B177" s="205"/>
      <c r="C177" s="206"/>
      <c r="D177" s="207" t="s">
        <v>193</v>
      </c>
      <c r="E177" s="208" t="s">
        <v>1</v>
      </c>
      <c r="F177" s="209" t="s">
        <v>4296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193</v>
      </c>
      <c r="AU177" s="215" t="s">
        <v>84</v>
      </c>
      <c r="AV177" s="13" t="s">
        <v>82</v>
      </c>
      <c r="AW177" s="13" t="s">
        <v>31</v>
      </c>
      <c r="AX177" s="13" t="s">
        <v>75</v>
      </c>
      <c r="AY177" s="215" t="s">
        <v>184</v>
      </c>
    </row>
    <row r="178" spans="1:65" s="13" customFormat="1" ht="22.5">
      <c r="B178" s="205"/>
      <c r="C178" s="206"/>
      <c r="D178" s="207" t="s">
        <v>193</v>
      </c>
      <c r="E178" s="208" t="s">
        <v>1</v>
      </c>
      <c r="F178" s="209" t="s">
        <v>4297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193</v>
      </c>
      <c r="AU178" s="215" t="s">
        <v>84</v>
      </c>
      <c r="AV178" s="13" t="s">
        <v>82</v>
      </c>
      <c r="AW178" s="13" t="s">
        <v>31</v>
      </c>
      <c r="AX178" s="13" t="s">
        <v>75</v>
      </c>
      <c r="AY178" s="215" t="s">
        <v>184</v>
      </c>
    </row>
    <row r="179" spans="1:65" s="13" customFormat="1" ht="22.5">
      <c r="B179" s="205"/>
      <c r="C179" s="206"/>
      <c r="D179" s="207" t="s">
        <v>193</v>
      </c>
      <c r="E179" s="208" t="s">
        <v>1</v>
      </c>
      <c r="F179" s="209" t="s">
        <v>4298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193</v>
      </c>
      <c r="AU179" s="215" t="s">
        <v>84</v>
      </c>
      <c r="AV179" s="13" t="s">
        <v>82</v>
      </c>
      <c r="AW179" s="13" t="s">
        <v>31</v>
      </c>
      <c r="AX179" s="13" t="s">
        <v>75</v>
      </c>
      <c r="AY179" s="215" t="s">
        <v>184</v>
      </c>
    </row>
    <row r="180" spans="1:65" s="13" customFormat="1" ht="11.25">
      <c r="B180" s="205"/>
      <c r="C180" s="206"/>
      <c r="D180" s="207" t="s">
        <v>193</v>
      </c>
      <c r="E180" s="208" t="s">
        <v>1</v>
      </c>
      <c r="F180" s="209" t="s">
        <v>4299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193</v>
      </c>
      <c r="AU180" s="215" t="s">
        <v>84</v>
      </c>
      <c r="AV180" s="13" t="s">
        <v>82</v>
      </c>
      <c r="AW180" s="13" t="s">
        <v>31</v>
      </c>
      <c r="AX180" s="13" t="s">
        <v>75</v>
      </c>
      <c r="AY180" s="215" t="s">
        <v>184</v>
      </c>
    </row>
    <row r="181" spans="1:65" s="13" customFormat="1" ht="22.5">
      <c r="B181" s="205"/>
      <c r="C181" s="206"/>
      <c r="D181" s="207" t="s">
        <v>193</v>
      </c>
      <c r="E181" s="208" t="s">
        <v>1</v>
      </c>
      <c r="F181" s="209" t="s">
        <v>4300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193</v>
      </c>
      <c r="AU181" s="215" t="s">
        <v>84</v>
      </c>
      <c r="AV181" s="13" t="s">
        <v>82</v>
      </c>
      <c r="AW181" s="13" t="s">
        <v>31</v>
      </c>
      <c r="AX181" s="13" t="s">
        <v>75</v>
      </c>
      <c r="AY181" s="215" t="s">
        <v>184</v>
      </c>
    </row>
    <row r="182" spans="1:65" s="13" customFormat="1" ht="11.25">
      <c r="B182" s="205"/>
      <c r="C182" s="206"/>
      <c r="D182" s="207" t="s">
        <v>193</v>
      </c>
      <c r="E182" s="208" t="s">
        <v>1</v>
      </c>
      <c r="F182" s="209" t="s">
        <v>4301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193</v>
      </c>
      <c r="AU182" s="215" t="s">
        <v>84</v>
      </c>
      <c r="AV182" s="13" t="s">
        <v>82</v>
      </c>
      <c r="AW182" s="13" t="s">
        <v>31</v>
      </c>
      <c r="AX182" s="13" t="s">
        <v>75</v>
      </c>
      <c r="AY182" s="215" t="s">
        <v>184</v>
      </c>
    </row>
    <row r="183" spans="1:65" s="13" customFormat="1" ht="22.5">
      <c r="B183" s="205"/>
      <c r="C183" s="206"/>
      <c r="D183" s="207" t="s">
        <v>193</v>
      </c>
      <c r="E183" s="208" t="s">
        <v>1</v>
      </c>
      <c r="F183" s="209" t="s">
        <v>4302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193</v>
      </c>
      <c r="AU183" s="215" t="s">
        <v>84</v>
      </c>
      <c r="AV183" s="13" t="s">
        <v>82</v>
      </c>
      <c r="AW183" s="13" t="s">
        <v>31</v>
      </c>
      <c r="AX183" s="13" t="s">
        <v>75</v>
      </c>
      <c r="AY183" s="215" t="s">
        <v>184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4303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82</v>
      </c>
      <c r="G185" s="217"/>
      <c r="H185" s="220">
        <v>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2" customFormat="1" ht="21.75" customHeight="1">
      <c r="A186" s="34"/>
      <c r="B186" s="35"/>
      <c r="C186" s="192" t="s">
        <v>261</v>
      </c>
      <c r="D186" s="192" t="s">
        <v>187</v>
      </c>
      <c r="E186" s="193" t="s">
        <v>4304</v>
      </c>
      <c r="F186" s="194" t="s">
        <v>4305</v>
      </c>
      <c r="G186" s="195" t="s">
        <v>4234</v>
      </c>
      <c r="H186" s="196">
        <v>1</v>
      </c>
      <c r="I186" s="197"/>
      <c r="J186" s="198">
        <f>ROUND(I186*H186,2)</f>
        <v>0</v>
      </c>
      <c r="K186" s="194" t="s">
        <v>649</v>
      </c>
      <c r="L186" s="39"/>
      <c r="M186" s="199" t="s">
        <v>1</v>
      </c>
      <c r="N186" s="200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4235</v>
      </c>
      <c r="AT186" s="203" t="s">
        <v>187</v>
      </c>
      <c r="AU186" s="203" t="s">
        <v>84</v>
      </c>
      <c r="AY186" s="17" t="s">
        <v>184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4235</v>
      </c>
      <c r="BM186" s="203" t="s">
        <v>4306</v>
      </c>
    </row>
    <row r="187" spans="1:65" s="13" customFormat="1" ht="11.25">
      <c r="B187" s="205"/>
      <c r="C187" s="206"/>
      <c r="D187" s="207" t="s">
        <v>193</v>
      </c>
      <c r="E187" s="208" t="s">
        <v>1</v>
      </c>
      <c r="F187" s="209" t="s">
        <v>4307</v>
      </c>
      <c r="G187" s="206"/>
      <c r="H187" s="208" t="s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193</v>
      </c>
      <c r="AU187" s="215" t="s">
        <v>84</v>
      </c>
      <c r="AV187" s="13" t="s">
        <v>82</v>
      </c>
      <c r="AW187" s="13" t="s">
        <v>31</v>
      </c>
      <c r="AX187" s="13" t="s">
        <v>75</v>
      </c>
      <c r="AY187" s="215" t="s">
        <v>184</v>
      </c>
    </row>
    <row r="188" spans="1:65" s="13" customFormat="1" ht="11.25">
      <c r="B188" s="205"/>
      <c r="C188" s="206"/>
      <c r="D188" s="207" t="s">
        <v>193</v>
      </c>
      <c r="E188" s="208" t="s">
        <v>1</v>
      </c>
      <c r="F188" s="209" t="s">
        <v>4308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193</v>
      </c>
      <c r="AU188" s="215" t="s">
        <v>84</v>
      </c>
      <c r="AV188" s="13" t="s">
        <v>82</v>
      </c>
      <c r="AW188" s="13" t="s">
        <v>31</v>
      </c>
      <c r="AX188" s="13" t="s">
        <v>75</v>
      </c>
      <c r="AY188" s="215" t="s">
        <v>184</v>
      </c>
    </row>
    <row r="189" spans="1:65" s="13" customFormat="1" ht="22.5">
      <c r="B189" s="205"/>
      <c r="C189" s="206"/>
      <c r="D189" s="207" t="s">
        <v>193</v>
      </c>
      <c r="E189" s="208" t="s">
        <v>1</v>
      </c>
      <c r="F189" s="209" t="s">
        <v>4309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193</v>
      </c>
      <c r="AU189" s="215" t="s">
        <v>84</v>
      </c>
      <c r="AV189" s="13" t="s">
        <v>82</v>
      </c>
      <c r="AW189" s="13" t="s">
        <v>31</v>
      </c>
      <c r="AX189" s="13" t="s">
        <v>75</v>
      </c>
      <c r="AY189" s="215" t="s">
        <v>184</v>
      </c>
    </row>
    <row r="190" spans="1:65" s="13" customFormat="1" ht="11.25">
      <c r="B190" s="205"/>
      <c r="C190" s="206"/>
      <c r="D190" s="207" t="s">
        <v>193</v>
      </c>
      <c r="E190" s="208" t="s">
        <v>1</v>
      </c>
      <c r="F190" s="209" t="s">
        <v>4310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193</v>
      </c>
      <c r="AU190" s="215" t="s">
        <v>84</v>
      </c>
      <c r="AV190" s="13" t="s">
        <v>82</v>
      </c>
      <c r="AW190" s="13" t="s">
        <v>31</v>
      </c>
      <c r="AX190" s="13" t="s">
        <v>75</v>
      </c>
      <c r="AY190" s="215" t="s">
        <v>184</v>
      </c>
    </row>
    <row r="191" spans="1:65" s="13" customFormat="1" ht="11.25">
      <c r="B191" s="205"/>
      <c r="C191" s="206"/>
      <c r="D191" s="207" t="s">
        <v>193</v>
      </c>
      <c r="E191" s="208" t="s">
        <v>1</v>
      </c>
      <c r="F191" s="209" t="s">
        <v>4311</v>
      </c>
      <c r="G191" s="206"/>
      <c r="H191" s="208" t="s">
        <v>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193</v>
      </c>
      <c r="AU191" s="215" t="s">
        <v>84</v>
      </c>
      <c r="AV191" s="13" t="s">
        <v>82</v>
      </c>
      <c r="AW191" s="13" t="s">
        <v>31</v>
      </c>
      <c r="AX191" s="13" t="s">
        <v>75</v>
      </c>
      <c r="AY191" s="215" t="s">
        <v>184</v>
      </c>
    </row>
    <row r="192" spans="1:65" s="13" customFormat="1" ht="11.25">
      <c r="B192" s="205"/>
      <c r="C192" s="206"/>
      <c r="D192" s="207" t="s">
        <v>193</v>
      </c>
      <c r="E192" s="208" t="s">
        <v>1</v>
      </c>
      <c r="F192" s="209" t="s">
        <v>4312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193</v>
      </c>
      <c r="AU192" s="215" t="s">
        <v>84</v>
      </c>
      <c r="AV192" s="13" t="s">
        <v>82</v>
      </c>
      <c r="AW192" s="13" t="s">
        <v>31</v>
      </c>
      <c r="AX192" s="13" t="s">
        <v>75</v>
      </c>
      <c r="AY192" s="215" t="s">
        <v>184</v>
      </c>
    </row>
    <row r="193" spans="1:65" s="13" customFormat="1" ht="11.25">
      <c r="B193" s="205"/>
      <c r="C193" s="206"/>
      <c r="D193" s="207" t="s">
        <v>193</v>
      </c>
      <c r="E193" s="208" t="s">
        <v>1</v>
      </c>
      <c r="F193" s="209" t="s">
        <v>4313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193</v>
      </c>
      <c r="AU193" s="215" t="s">
        <v>84</v>
      </c>
      <c r="AV193" s="13" t="s">
        <v>82</v>
      </c>
      <c r="AW193" s="13" t="s">
        <v>31</v>
      </c>
      <c r="AX193" s="13" t="s">
        <v>75</v>
      </c>
      <c r="AY193" s="215" t="s">
        <v>184</v>
      </c>
    </row>
    <row r="194" spans="1:65" s="14" customFormat="1" ht="11.25">
      <c r="B194" s="216"/>
      <c r="C194" s="217"/>
      <c r="D194" s="207" t="s">
        <v>193</v>
      </c>
      <c r="E194" s="218" t="s">
        <v>1</v>
      </c>
      <c r="F194" s="219" t="s">
        <v>82</v>
      </c>
      <c r="G194" s="217"/>
      <c r="H194" s="220">
        <v>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193</v>
      </c>
      <c r="AU194" s="226" t="s">
        <v>84</v>
      </c>
      <c r="AV194" s="14" t="s">
        <v>84</v>
      </c>
      <c r="AW194" s="14" t="s">
        <v>31</v>
      </c>
      <c r="AX194" s="14" t="s">
        <v>75</v>
      </c>
      <c r="AY194" s="226" t="s">
        <v>184</v>
      </c>
    </row>
    <row r="195" spans="1:65" s="2" customFormat="1" ht="24">
      <c r="A195" s="34"/>
      <c r="B195" s="35"/>
      <c r="C195" s="192" t="s">
        <v>270</v>
      </c>
      <c r="D195" s="192" t="s">
        <v>187</v>
      </c>
      <c r="E195" s="193" t="s">
        <v>4314</v>
      </c>
      <c r="F195" s="194" t="s">
        <v>4315</v>
      </c>
      <c r="G195" s="195" t="s">
        <v>4234</v>
      </c>
      <c r="H195" s="196">
        <v>1</v>
      </c>
      <c r="I195" s="197"/>
      <c r="J195" s="198">
        <f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4235</v>
      </c>
      <c r="AT195" s="203" t="s">
        <v>187</v>
      </c>
      <c r="AU195" s="203" t="s">
        <v>84</v>
      </c>
      <c r="AY195" s="17" t="s">
        <v>184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4235</v>
      </c>
      <c r="BM195" s="203" t="s">
        <v>4316</v>
      </c>
    </row>
    <row r="196" spans="1:65" s="14" customFormat="1" ht="11.25">
      <c r="B196" s="216"/>
      <c r="C196" s="217"/>
      <c r="D196" s="207" t="s">
        <v>193</v>
      </c>
      <c r="E196" s="218" t="s">
        <v>1</v>
      </c>
      <c r="F196" s="219" t="s">
        <v>82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193</v>
      </c>
      <c r="AU196" s="226" t="s">
        <v>84</v>
      </c>
      <c r="AV196" s="14" t="s">
        <v>84</v>
      </c>
      <c r="AW196" s="14" t="s">
        <v>31</v>
      </c>
      <c r="AX196" s="14" t="s">
        <v>75</v>
      </c>
      <c r="AY196" s="226" t="s">
        <v>184</v>
      </c>
    </row>
    <row r="197" spans="1:65" s="12" customFormat="1" ht="22.9" customHeight="1">
      <c r="B197" s="176"/>
      <c r="C197" s="177"/>
      <c r="D197" s="178" t="s">
        <v>74</v>
      </c>
      <c r="E197" s="190" t="s">
        <v>4317</v>
      </c>
      <c r="F197" s="190" t="s">
        <v>4318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SUM(P198:P206)</f>
        <v>0</v>
      </c>
      <c r="Q197" s="184"/>
      <c r="R197" s="185">
        <f>SUM(R198:R206)</f>
        <v>0</v>
      </c>
      <c r="S197" s="184"/>
      <c r="T197" s="186">
        <f>SUM(T198:T206)</f>
        <v>0</v>
      </c>
      <c r="AR197" s="187" t="s">
        <v>236</v>
      </c>
      <c r="AT197" s="188" t="s">
        <v>74</v>
      </c>
      <c r="AU197" s="188" t="s">
        <v>82</v>
      </c>
      <c r="AY197" s="187" t="s">
        <v>184</v>
      </c>
      <c r="BK197" s="189">
        <f>SUM(BK198:BK206)</f>
        <v>0</v>
      </c>
    </row>
    <row r="198" spans="1:65" s="2" customFormat="1" ht="16.5" customHeight="1">
      <c r="A198" s="34"/>
      <c r="B198" s="35"/>
      <c r="C198" s="192" t="s">
        <v>287</v>
      </c>
      <c r="D198" s="192" t="s">
        <v>187</v>
      </c>
      <c r="E198" s="193" t="s">
        <v>4319</v>
      </c>
      <c r="F198" s="194" t="s">
        <v>4320</v>
      </c>
      <c r="G198" s="195" t="s">
        <v>4234</v>
      </c>
      <c r="H198" s="196">
        <v>1</v>
      </c>
      <c r="I198" s="197"/>
      <c r="J198" s="198">
        <f>ROUND(I198*H198,2)</f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4235</v>
      </c>
      <c r="AT198" s="203" t="s">
        <v>187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4235</v>
      </c>
      <c r="BM198" s="203" t="s">
        <v>4321</v>
      </c>
    </row>
    <row r="199" spans="1:65" s="13" customFormat="1" ht="11.25">
      <c r="B199" s="205"/>
      <c r="C199" s="206"/>
      <c r="D199" s="207" t="s">
        <v>193</v>
      </c>
      <c r="E199" s="208" t="s">
        <v>1</v>
      </c>
      <c r="F199" s="209" t="s">
        <v>4322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84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4323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84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3" customFormat="1" ht="11.25">
      <c r="B201" s="205"/>
      <c r="C201" s="206"/>
      <c r="D201" s="207" t="s">
        <v>193</v>
      </c>
      <c r="E201" s="208" t="s">
        <v>1</v>
      </c>
      <c r="F201" s="209" t="s">
        <v>4324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193</v>
      </c>
      <c r="AU201" s="215" t="s">
        <v>84</v>
      </c>
      <c r="AV201" s="13" t="s">
        <v>82</v>
      </c>
      <c r="AW201" s="13" t="s">
        <v>31</v>
      </c>
      <c r="AX201" s="13" t="s">
        <v>75</v>
      </c>
      <c r="AY201" s="215" t="s">
        <v>184</v>
      </c>
    </row>
    <row r="202" spans="1:65" s="13" customFormat="1" ht="22.5">
      <c r="B202" s="205"/>
      <c r="C202" s="206"/>
      <c r="D202" s="207" t="s">
        <v>193</v>
      </c>
      <c r="E202" s="208" t="s">
        <v>1</v>
      </c>
      <c r="F202" s="209" t="s">
        <v>4325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193</v>
      </c>
      <c r="AU202" s="215" t="s">
        <v>84</v>
      </c>
      <c r="AV202" s="13" t="s">
        <v>82</v>
      </c>
      <c r="AW202" s="13" t="s">
        <v>31</v>
      </c>
      <c r="AX202" s="13" t="s">
        <v>75</v>
      </c>
      <c r="AY202" s="215" t="s">
        <v>184</v>
      </c>
    </row>
    <row r="203" spans="1:65" s="13" customFormat="1" ht="22.5">
      <c r="B203" s="205"/>
      <c r="C203" s="206"/>
      <c r="D203" s="207" t="s">
        <v>193</v>
      </c>
      <c r="E203" s="208" t="s">
        <v>1</v>
      </c>
      <c r="F203" s="209" t="s">
        <v>4326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193</v>
      </c>
      <c r="AU203" s="215" t="s">
        <v>84</v>
      </c>
      <c r="AV203" s="13" t="s">
        <v>82</v>
      </c>
      <c r="AW203" s="13" t="s">
        <v>31</v>
      </c>
      <c r="AX203" s="13" t="s">
        <v>75</v>
      </c>
      <c r="AY203" s="215" t="s">
        <v>184</v>
      </c>
    </row>
    <row r="204" spans="1:65" s="13" customFormat="1" ht="22.5">
      <c r="B204" s="205"/>
      <c r="C204" s="206"/>
      <c r="D204" s="207" t="s">
        <v>193</v>
      </c>
      <c r="E204" s="208" t="s">
        <v>1</v>
      </c>
      <c r="F204" s="209" t="s">
        <v>4327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193</v>
      </c>
      <c r="AU204" s="215" t="s">
        <v>84</v>
      </c>
      <c r="AV204" s="13" t="s">
        <v>82</v>
      </c>
      <c r="AW204" s="13" t="s">
        <v>31</v>
      </c>
      <c r="AX204" s="13" t="s">
        <v>75</v>
      </c>
      <c r="AY204" s="215" t="s">
        <v>184</v>
      </c>
    </row>
    <row r="205" spans="1:65" s="13" customFormat="1" ht="11.25">
      <c r="B205" s="205"/>
      <c r="C205" s="206"/>
      <c r="D205" s="207" t="s">
        <v>193</v>
      </c>
      <c r="E205" s="208" t="s">
        <v>1</v>
      </c>
      <c r="F205" s="209" t="s">
        <v>4328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193</v>
      </c>
      <c r="AU205" s="215" t="s">
        <v>84</v>
      </c>
      <c r="AV205" s="13" t="s">
        <v>82</v>
      </c>
      <c r="AW205" s="13" t="s">
        <v>31</v>
      </c>
      <c r="AX205" s="13" t="s">
        <v>75</v>
      </c>
      <c r="AY205" s="215" t="s">
        <v>184</v>
      </c>
    </row>
    <row r="206" spans="1:65" s="14" customFormat="1" ht="11.25">
      <c r="B206" s="216"/>
      <c r="C206" s="217"/>
      <c r="D206" s="207" t="s">
        <v>193</v>
      </c>
      <c r="E206" s="218" t="s">
        <v>1</v>
      </c>
      <c r="F206" s="219" t="s">
        <v>82</v>
      </c>
      <c r="G206" s="217"/>
      <c r="H206" s="220">
        <v>1</v>
      </c>
      <c r="I206" s="221"/>
      <c r="J206" s="217"/>
      <c r="K206" s="217"/>
      <c r="L206" s="222"/>
      <c r="M206" s="238"/>
      <c r="N206" s="239"/>
      <c r="O206" s="239"/>
      <c r="P206" s="239"/>
      <c r="Q206" s="239"/>
      <c r="R206" s="239"/>
      <c r="S206" s="239"/>
      <c r="T206" s="240"/>
      <c r="AT206" s="226" t="s">
        <v>193</v>
      </c>
      <c r="AU206" s="226" t="s">
        <v>84</v>
      </c>
      <c r="AV206" s="14" t="s">
        <v>84</v>
      </c>
      <c r="AW206" s="14" t="s">
        <v>31</v>
      </c>
      <c r="AX206" s="14" t="s">
        <v>75</v>
      </c>
      <c r="AY206" s="226" t="s">
        <v>184</v>
      </c>
    </row>
    <row r="207" spans="1:65" s="2" customFormat="1" ht="6.95" customHeight="1">
      <c r="A207" s="34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39"/>
      <c r="M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</sheetData>
  <sheetProtection algorithmName="SHA-512" hashValue="cZWZYU5aIDJ8viJMOkHoV5n+rLQV+Na98wYvAlIRH6jSfMjZEzI8Kb2DQjRo42kDXKdPJ4rlKaLHQY6slBLBvg==" saltValue="IgKvhq09avt+/9bsvcxrDVYbnTS7WfJD8gQ5GAnaW5fs1Sv77Cw1rOrGyMehfUti/fhGYo1aP1/v3GC3pgqr2w==" spinCount="100000" sheet="1" objects="1" scenarios="1" formatColumns="0" formatRows="0" autoFilter="0"/>
  <autoFilter ref="C120:K20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D1_01_1-D03 - Stavební - ...</vt:lpstr>
      <vt:lpstr>D1_01_3c - Požárně bezpeč...</vt:lpstr>
      <vt:lpstr>D1_01_4a - Vytápění</vt:lpstr>
      <vt:lpstr>D1_01_4b - Chlazení</vt:lpstr>
      <vt:lpstr>D1_01_4c - Vzduchotechnika</vt:lpstr>
      <vt:lpstr>D1_01_4d - Měření a regulace</vt:lpstr>
      <vt:lpstr>D1_01_4e - Zdravotně tech...</vt:lpstr>
      <vt:lpstr>D1_01_4g - Silnoproudá el...</vt:lpstr>
      <vt:lpstr>D1_01_4h1 - Slaboproudá e...</vt:lpstr>
      <vt:lpstr>D1_01_4h3 - Elektrická po...</vt:lpstr>
      <vt:lpstr>OVN - Ostatní a vedlejší ...</vt:lpstr>
      <vt:lpstr>'D1_01_1-D03 - Stavební - ...'!Názvy_tisku</vt:lpstr>
      <vt:lpstr>'D1_01_3c - Požárně bezpeč...'!Názvy_tisku</vt:lpstr>
      <vt:lpstr>'D1_01_4a - Vytápění'!Názvy_tisku</vt:lpstr>
      <vt:lpstr>'D1_01_4b - Chlazení'!Názvy_tisku</vt:lpstr>
      <vt:lpstr>'D1_01_4c - Vzduchotechnika'!Názvy_tisku</vt:lpstr>
      <vt:lpstr>'D1_01_4d - Měření a regulace'!Názvy_tisku</vt:lpstr>
      <vt:lpstr>'D1_01_4e - Zdravotně tech...'!Názvy_tisku</vt:lpstr>
      <vt:lpstr>'D1_01_4g - Silnoproudá el...'!Názvy_tisku</vt:lpstr>
      <vt:lpstr>'D1_01_4h1 - Slaboproudá e...'!Názvy_tisku</vt:lpstr>
      <vt:lpstr>'D1_01_4h3 - Elektrická po...'!Názvy_tisku</vt:lpstr>
      <vt:lpstr>'OVN - Ostatní a vedlejší ...'!Názvy_tisku</vt:lpstr>
      <vt:lpstr>'Rekapitulace stavby'!Názvy_tisku</vt:lpstr>
      <vt:lpstr>'D1_01_1-D03 - Stavební - ...'!Oblast_tisku</vt:lpstr>
      <vt:lpstr>'D1_01_3c - Požárně bezpeč...'!Oblast_tisku</vt:lpstr>
      <vt:lpstr>'D1_01_4a - Vytápění'!Oblast_tisku</vt:lpstr>
      <vt:lpstr>'D1_01_4b - Chlazení'!Oblast_tisku</vt:lpstr>
      <vt:lpstr>'D1_01_4c - Vzduchotechnika'!Oblast_tisku</vt:lpstr>
      <vt:lpstr>'D1_01_4d - Měření a regulace'!Oblast_tisku</vt:lpstr>
      <vt:lpstr>'D1_01_4e - Zdravotně tech...'!Oblast_tisku</vt:lpstr>
      <vt:lpstr>'D1_01_4g - Silnoproudá el...'!Oblast_tisku</vt:lpstr>
      <vt:lpstr>'D1_01_4h1 - Slaboproudá e...'!Oblast_tisku</vt:lpstr>
      <vt:lpstr>'D1_01_4h3 - Elektrická po...'!Oblast_tisku</vt:lpstr>
      <vt:lpstr>'OVN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2021-06-21T06:57:44Z</dcterms:created>
  <dcterms:modified xsi:type="dcterms:W3CDTF">2021-06-21T06:59:19Z</dcterms:modified>
</cp:coreProperties>
</file>