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Rekapitulace stavby" sheetId="1" r:id="rId1"/>
    <sheet name="D2_51_1_7.etapa - 7.etapa..." sheetId="2" r:id="rId2"/>
  </sheets>
  <definedNames>
    <definedName name="_xlnm._FilterDatabase" localSheetId="1" hidden="1">'D2_51_1_7.etapa - 7.etapa...'!$C$120:$K$140</definedName>
    <definedName name="_xlnm.Print_Area" localSheetId="1">'D2_51_1_7.etapa - 7.etapa...'!$C$4:$J$76,'D2_51_1_7.etapa - 7.etapa...'!$C$82:$J$100,'D2_51_1_7.etapa - 7.etapa...'!$C$106:$K$140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'D2_51_1_7.etapa - 7.etapa...'!$120:$120</definedName>
  </definedNames>
  <calcPr calcId="162913"/>
</workbook>
</file>

<file path=xl/sharedStrings.xml><?xml version="1.0" encoding="utf-8"?>
<sst xmlns="http://schemas.openxmlformats.org/spreadsheetml/2006/main" count="486" uniqueCount="181">
  <si>
    <t>Export Komplet</t>
  </si>
  <si>
    <t/>
  </si>
  <si>
    <t>2.0</t>
  </si>
  <si>
    <t>ZAMOK</t>
  </si>
  <si>
    <t>False</t>
  </si>
  <si>
    <t>{b90fce03-26d6-440e-8fc6-856c9d0d41d9}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</si>
  <si>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</si>
  <si>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</si>
  <si>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</si>
  <si>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</si>
  <si>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</si>
  <si>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</si>
  <si>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</si>
  <si>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</si>
  <si>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A39-18-P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</si>
  <si>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</si>
  <si>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</si>
  <si>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energocentra – TS 1, Krajská zdravotní a.s. – Nemocnice Teplice o.z.</t>
  </si>
  <si>
    <t>KSO:</t>
  </si>
  <si>
    <t>CC-CZ:</t>
  </si>
  <si>
    <t>Místo:</t>
  </si>
  <si>
    <t>Teplice</t>
  </si>
  <si>
    <t>Datum:</t>
  </si>
  <si>
    <t>5. 4. 2019</t>
  </si>
  <si>
    <t>Zadavatel:</t>
  </si>
  <si>
    <t>IČ:</t>
  </si>
  <si>
    <t>Krajská zdravotní a.s., Ústi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</si>
  <si>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</si>
  <si>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</si>
  <si>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</si>
  <si>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</si>
  <si>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</si>
  <si>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</si>
  <si>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</si>
  <si>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</si>
  <si>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</si>
  <si>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</si>
  <si>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</si>
  <si>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</si>
  <si>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</si>
  <si>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</si>
  <si>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</si>
  <si>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</si>
  <si>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</si>
  <si>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</si>
  <si>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</si>
  <si>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</si>
  <si>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</si>
  <si>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</si>
  <si>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</si>
  <si>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</si>
  <si>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</si>
  <si>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</si>
  <si>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</si>
  <si>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</si>
  <si>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</si>
  <si>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</si>
  <si>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</si>
  <si>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</si>
  <si>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</si>
  <si>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</si>
  <si>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</si>
  <si>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</si>
  <si>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</si>
  <si>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</si>
  <si>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</si>
  <si>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</si>
  <si>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</si>
  <si>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</si>
  <si>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</si>
  <si>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</si>
  <si>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</si>
  <si>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</si>
  <si>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</si>
  <si>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</si>
  <si>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</si>
  <si>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</si>
  <si>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</si>
  <si>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</si>
  <si>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</si>
  <si>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D2_51</t>
  </si>
  <si>
    <t>Technologie energocentra</t>
  </si>
  <si>
    <t>STA</t>
  </si>
  <si>
    <t>1</t>
  </si>
  <si>
    <t>{95312288-4d92-418d-8813-2835384539fe}</t>
  </si>
  <si>
    <t>2</t>
  </si>
  <si>
    <t>/</t>
  </si>
  <si>
    <t>D2_51_1_7.etapa</t>
  </si>
  <si>
    <t>7.etapa - Položky související s unifikací ČEZ 35-22 kV, výměna transformátorů</t>
  </si>
  <si>
    <t>Soupis</t>
  </si>
  <si>
    <t>{32ca966f-0eda-4df9-b034-d7277e290432}</t>
  </si>
  <si>
    <t>KRYCÍ LIST SOUPISU PRACÍ</t>
  </si>
  <si>
    <t>Objekt:</t>
  </si>
  <si>
    <t>D2_51 - Technologie energocentra</t>
  </si>
  <si>
    <t>Soupis:</t>
  </si>
  <si>
    <t>D2_51_1_7.etapa - 7.etapa - Položky související s unifikací ČEZ 35-22 kV, výměna transformátorů</t>
  </si>
  <si>
    <t xml:space="preserve"> </t>
  </si>
  <si>
    <t>ing. Tomáš Bačík</t>
  </si>
  <si>
    <t>REKAPITULACE ČLENĚNÍ SOUPISU PRACÍ</t>
  </si>
  <si>
    <t>Kód dílu - Popis</t>
  </si>
  <si>
    <t>Cena celkem [CZK]</t>
  </si>
  <si>
    <t>Náklady ze soupisu prací</t>
  </si>
  <si>
    <t>-1</t>
  </si>
  <si>
    <t>TR35-22 - Výměna transformátorů 35-&gt;22kV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</si>
  <si>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</si>
  <si>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</si>
  <si>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</si>
  <si>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</si>
  <si>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</si>
  <si>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</si>
  <si>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</si>
  <si>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</si>
  <si>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</si>
  <si>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</si>
  <si>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</si>
  <si>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</si>
  <si>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</si>
  <si>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TR35-22</t>
  </si>
  <si>
    <t>Výměna transformátorů 35-&gt;22kV</t>
  </si>
  <si>
    <t>4</t>
  </si>
  <si>
    <t>ROZPOCET</t>
  </si>
  <si>
    <t>5</t>
  </si>
  <si>
    <t>M</t>
  </si>
  <si>
    <t>tr22/1000bio</t>
  </si>
  <si>
    <t>Olejový hermetizovaný transformátor 
1000 kVA, 22/0,4 kV, 50 Hz,  Dyn1, Ecodesign AoCk Po=770W, Pk=10500W, Uk=6%, nehořlavý bio olej (Bioelectra, MIDEL), podrobnosti viz. Technická zpráva</t>
  </si>
  <si>
    <t>ks</t>
  </si>
  <si>
    <t>512</t>
  </si>
  <si>
    <t>-1010326954</t>
  </si>
  <si>
    <t>VV</t>
  </si>
  <si>
    <t>"TR1+TR2+TR3"3</t>
  </si>
  <si>
    <t>6</t>
  </si>
  <si>
    <t>K</t>
  </si>
  <si>
    <t>210171112</t>
  </si>
  <si>
    <t>Montáž transformátorů 3fázových vn/nn olejových v kobkách do 1000 kVA</t>
  </si>
  <si>
    <t>kus</t>
  </si>
  <si>
    <t>CS ÚRS 2019 01</t>
  </si>
  <si>
    <t>64</t>
  </si>
  <si>
    <t>-279948338</t>
  </si>
  <si>
    <t>7</t>
  </si>
  <si>
    <t>trprisl</t>
  </si>
  <si>
    <t>Příslušenství olejových transformátorů: dvoukontaktní teploměr</t>
  </si>
  <si>
    <t>256</t>
  </si>
  <si>
    <t>-150918016</t>
  </si>
  <si>
    <t>8</t>
  </si>
  <si>
    <t>210280521</t>
  </si>
  <si>
    <t>Uvedení do provozu transformátoru nn/vn olejového výkonu do 1000 kVA</t>
  </si>
  <si>
    <t>401191007</t>
  </si>
  <si>
    <t>222</t>
  </si>
  <si>
    <t>210171112-D</t>
  </si>
  <si>
    <t>Demontáž transformátorů 3fázových vn/nn olejových v kobkách do 1000 kVA</t>
  </si>
  <si>
    <t>-1324992161</t>
  </si>
  <si>
    <t>"zapůjčené TR 35kV/630 kVA" 3</t>
  </si>
  <si>
    <t>230</t>
  </si>
  <si>
    <t>K0114138221</t>
  </si>
  <si>
    <t>22-AXEKVCEY 1x240/25</t>
  </si>
  <si>
    <t>m</t>
  </si>
  <si>
    <t>128</t>
  </si>
  <si>
    <t>1347212933</t>
  </si>
  <si>
    <t>"R.VN-CEZ -&gt; R.VN1" 3*8</t>
  </si>
  <si>
    <t>231</t>
  </si>
  <si>
    <t>210931018</t>
  </si>
  <si>
    <t>Montáž kabelů Al stíněný plný nebo laněný s XLPE izolací do 35 kV 1x240 mm2 uložených volně (AXEKCE)</t>
  </si>
  <si>
    <t>-1145266390</t>
  </si>
  <si>
    <t>232</t>
  </si>
  <si>
    <t>R01polt24d1ximl413</t>
  </si>
  <si>
    <t>Kabelová koncovka VN 22kV, 95-240mm, POLT-24D/1XI-ML-4-13</t>
  </si>
  <si>
    <t>sada</t>
  </si>
  <si>
    <t>-159497899</t>
  </si>
  <si>
    <t>"strana R.VN-ČEZ" 1</t>
  </si>
  <si>
    <t>"v R.VN1 35kV je RSTI" 0</t>
  </si>
  <si>
    <t>233</t>
  </si>
  <si>
    <t>210101029</t>
  </si>
  <si>
    <t>Ukončení kabelů celoplastových koncovkou do 22 kV venkovní Raychem</t>
  </si>
  <si>
    <t>1791676208</t>
  </si>
  <si>
    <t>"RVN-POLT" 3</t>
  </si>
  <si>
    <t>"RVN-RSTI" 3</t>
  </si>
  <si>
    <t>346</t>
  </si>
  <si>
    <t>210280131</t>
  </si>
  <si>
    <t>Revize, seřízení a uvedení do provozu skříně pro vn</t>
  </si>
  <si>
    <t>-1100944625</t>
  </si>
  <si>
    <t>"revize pro uvedení do provozu VN - 22 kV"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</si>
</sst>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4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41" t="s">
        <v>14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18"/>
      <c r="AQ5" s="18"/>
      <c r="AR5" s="16"/>
      <c r="BE5" s="220" t="s">
        <v>15</v>
      </c>
      <c r="BS5" s="13" t="s">
        <v>6</v>
      </c>
    </row>
    <row r="6" spans="2:7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43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18"/>
      <c r="AQ6" s="18"/>
      <c r="AR6" s="16"/>
      <c r="BE6" s="221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21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21"/>
      <c r="BS8" s="13" t="s">
        <v>6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21"/>
      <c r="BS9" s="13" t="s">
        <v>6</v>
      </c>
    </row>
    <row r="10" spans="2:7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21"/>
      <c r="BS10" s="13" t="s">
        <v>6</v>
      </c>
    </row>
    <row r="11" spans="2:71" ht="18.4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21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21"/>
      <c r="BS12" s="13" t="s">
        <v>6</v>
      </c>
    </row>
    <row r="13" spans="2:71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21"/>
      <c r="BS13" s="13" t="s">
        <v>6</v>
      </c>
    </row>
    <row r="14" spans="2:71" ht="12.75">
      <c r="B14" s="17"/>
      <c r="C14" s="18"/>
      <c r="D14" s="18"/>
      <c r="E14" s="244" t="s">
        <v>29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21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21"/>
      <c r="BS15" s="13" t="s">
        <v>4</v>
      </c>
    </row>
    <row r="16" spans="2:71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21"/>
      <c r="BS16" s="13" t="s">
        <v>4</v>
      </c>
    </row>
    <row r="17" spans="2:71" ht="18.4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21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21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21"/>
      <c r="BS19" s="13" t="s">
        <v>6</v>
      </c>
    </row>
    <row r="20" spans="2:71" ht="18.4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21"/>
      <c r="BS20" s="13" t="s">
        <v>32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21"/>
    </row>
    <row r="22" spans="2:57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21"/>
    </row>
    <row r="23" spans="2:57" ht="16.5" customHeight="1">
      <c r="B23" s="17"/>
      <c r="C23" s="18"/>
      <c r="D23" s="18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18"/>
      <c r="AP23" s="18"/>
      <c r="AQ23" s="18"/>
      <c r="AR23" s="16"/>
      <c r="BE23" s="221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21"/>
    </row>
    <row r="25" spans="2:57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21"/>
    </row>
    <row r="26" spans="2:57" s="1" customFormat="1" ht="25.9" customHeight="1">
      <c r="B26" s="30"/>
      <c r="C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3">
        <f>ROUND(AG94,2)</f>
        <v>0</v>
      </c>
      <c r="AL26" s="224"/>
      <c r="AM26" s="224"/>
      <c r="AN26" s="224"/>
      <c r="AO26" s="224"/>
      <c r="AP26" s="31"/>
      <c r="AQ26" s="31"/>
      <c r="AR26" s="34"/>
      <c r="BE26" s="221"/>
    </row>
    <row r="27" spans="2:57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21"/>
    </row>
    <row r="28" spans="2:57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47" t="s">
        <v>37</v>
      </c>
      <c r="M28" s="247"/>
      <c r="N28" s="247"/>
      <c r="O28" s="247"/>
      <c r="P28" s="247"/>
      <c r="Q28" s="31"/>
      <c r="R28" s="31"/>
      <c r="S28" s="31"/>
      <c r="T28" s="31"/>
      <c r="U28" s="31"/>
      <c r="V28" s="31"/>
      <c r="W28" s="247" t="s">
        <v>38</v>
      </c>
      <c r="X28" s="247"/>
      <c r="Y28" s="247"/>
      <c r="Z28" s="247"/>
      <c r="AA28" s="247"/>
      <c r="AB28" s="247"/>
      <c r="AC28" s="247"/>
      <c r="AD28" s="247"/>
      <c r="AE28" s="247"/>
      <c r="AF28" s="31"/>
      <c r="AG28" s="31"/>
      <c r="AH28" s="31"/>
      <c r="AI28" s="31"/>
      <c r="AJ28" s="31"/>
      <c r="AK28" s="247" t="s">
        <v>39</v>
      </c>
      <c r="AL28" s="247"/>
      <c r="AM28" s="247"/>
      <c r="AN28" s="247"/>
      <c r="AO28" s="247"/>
      <c r="AP28" s="31"/>
      <c r="AQ28" s="31"/>
      <c r="AR28" s="34"/>
      <c r="BE28" s="221"/>
    </row>
    <row r="29" spans="2:57" s="2" customFormat="1" ht="14.45" customHeight="1">
      <c r="B29" s="35"/>
      <c r="C29" s="36"/>
      <c r="D29" s="25" t="s">
        <v>40</v>
      </c>
      <c r="E29" s="36"/>
      <c r="F29" s="25" t="s">
        <v>41</v>
      </c>
      <c r="G29" s="36"/>
      <c r="H29" s="36"/>
      <c r="I29" s="36"/>
      <c r="J29" s="36"/>
      <c r="K29" s="36"/>
      <c r="L29" s="248">
        <v>0.21</v>
      </c>
      <c r="M29" s="219"/>
      <c r="N29" s="219"/>
      <c r="O29" s="219"/>
      <c r="P29" s="219"/>
      <c r="Q29" s="36"/>
      <c r="R29" s="36"/>
      <c r="S29" s="36"/>
      <c r="T29" s="36"/>
      <c r="U29" s="36"/>
      <c r="V29" s="36"/>
      <c r="W29" s="218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F29" s="36"/>
      <c r="AG29" s="36"/>
      <c r="AH29" s="36"/>
      <c r="AI29" s="36"/>
      <c r="AJ29" s="36"/>
      <c r="AK29" s="218">
        <f>ROUND(AV94,2)</f>
        <v>0</v>
      </c>
      <c r="AL29" s="219"/>
      <c r="AM29" s="219"/>
      <c r="AN29" s="219"/>
      <c r="AO29" s="219"/>
      <c r="AP29" s="36"/>
      <c r="AQ29" s="36"/>
      <c r="AR29" s="37"/>
      <c r="BE29" s="222"/>
    </row>
    <row r="30" spans="2:57" s="2" customFormat="1" ht="14.45" customHeight="1">
      <c r="B30" s="35"/>
      <c r="C30" s="36"/>
      <c r="D30" s="36"/>
      <c r="E30" s="36"/>
      <c r="F30" s="25" t="s">
        <v>42</v>
      </c>
      <c r="G30" s="36"/>
      <c r="H30" s="36"/>
      <c r="I30" s="36"/>
      <c r="J30" s="36"/>
      <c r="K30" s="36"/>
      <c r="L30" s="248">
        <v>0.15</v>
      </c>
      <c r="M30" s="219"/>
      <c r="N30" s="219"/>
      <c r="O30" s="219"/>
      <c r="P30" s="219"/>
      <c r="Q30" s="36"/>
      <c r="R30" s="36"/>
      <c r="S30" s="36"/>
      <c r="T30" s="36"/>
      <c r="U30" s="36"/>
      <c r="V30" s="36"/>
      <c r="W30" s="218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F30" s="36"/>
      <c r="AG30" s="36"/>
      <c r="AH30" s="36"/>
      <c r="AI30" s="36"/>
      <c r="AJ30" s="36"/>
      <c r="AK30" s="218">
        <f>ROUND(AW94,2)</f>
        <v>0</v>
      </c>
      <c r="AL30" s="219"/>
      <c r="AM30" s="219"/>
      <c r="AN30" s="219"/>
      <c r="AO30" s="219"/>
      <c r="AP30" s="36"/>
      <c r="AQ30" s="36"/>
      <c r="AR30" s="37"/>
      <c r="BE30" s="222"/>
    </row>
    <row r="31" spans="2:57" s="2" customFormat="1" ht="14.45" customHeight="1" hidden="1">
      <c r="B31" s="35"/>
      <c r="C31" s="36"/>
      <c r="D31" s="36"/>
      <c r="E31" s="36"/>
      <c r="F31" s="25" t="s">
        <v>43</v>
      </c>
      <c r="G31" s="36"/>
      <c r="H31" s="36"/>
      <c r="I31" s="36"/>
      <c r="J31" s="36"/>
      <c r="K31" s="36"/>
      <c r="L31" s="248">
        <v>0.21</v>
      </c>
      <c r="M31" s="219"/>
      <c r="N31" s="219"/>
      <c r="O31" s="219"/>
      <c r="P31" s="219"/>
      <c r="Q31" s="36"/>
      <c r="R31" s="36"/>
      <c r="S31" s="36"/>
      <c r="T31" s="36"/>
      <c r="U31" s="36"/>
      <c r="V31" s="36"/>
      <c r="W31" s="218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F31" s="36"/>
      <c r="AG31" s="36"/>
      <c r="AH31" s="36"/>
      <c r="AI31" s="36"/>
      <c r="AJ31" s="36"/>
      <c r="AK31" s="218">
        <v>0</v>
      </c>
      <c r="AL31" s="219"/>
      <c r="AM31" s="219"/>
      <c r="AN31" s="219"/>
      <c r="AO31" s="219"/>
      <c r="AP31" s="36"/>
      <c r="AQ31" s="36"/>
      <c r="AR31" s="37"/>
      <c r="BE31" s="222"/>
    </row>
    <row r="32" spans="2:57" s="2" customFormat="1" ht="14.45" customHeight="1" hidden="1">
      <c r="B32" s="35"/>
      <c r="C32" s="36"/>
      <c r="D32" s="36"/>
      <c r="E32" s="36"/>
      <c r="F32" s="25" t="s">
        <v>44</v>
      </c>
      <c r="G32" s="36"/>
      <c r="H32" s="36"/>
      <c r="I32" s="36"/>
      <c r="J32" s="36"/>
      <c r="K32" s="36"/>
      <c r="L32" s="248">
        <v>0.15</v>
      </c>
      <c r="M32" s="219"/>
      <c r="N32" s="219"/>
      <c r="O32" s="219"/>
      <c r="P32" s="219"/>
      <c r="Q32" s="36"/>
      <c r="R32" s="36"/>
      <c r="S32" s="36"/>
      <c r="T32" s="36"/>
      <c r="U32" s="36"/>
      <c r="V32" s="36"/>
      <c r="W32" s="218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F32" s="36"/>
      <c r="AG32" s="36"/>
      <c r="AH32" s="36"/>
      <c r="AI32" s="36"/>
      <c r="AJ32" s="36"/>
      <c r="AK32" s="218">
        <v>0</v>
      </c>
      <c r="AL32" s="219"/>
      <c r="AM32" s="219"/>
      <c r="AN32" s="219"/>
      <c r="AO32" s="219"/>
      <c r="AP32" s="36"/>
      <c r="AQ32" s="36"/>
      <c r="AR32" s="37"/>
      <c r="BE32" s="222"/>
    </row>
    <row r="33" spans="2:57" s="2" customFormat="1" ht="14.45" customHeight="1" hidden="1">
      <c r="B33" s="35"/>
      <c r="C33" s="36"/>
      <c r="D33" s="36"/>
      <c r="E33" s="36"/>
      <c r="F33" s="25" t="s">
        <v>45</v>
      </c>
      <c r="G33" s="36"/>
      <c r="H33" s="36"/>
      <c r="I33" s="36"/>
      <c r="J33" s="36"/>
      <c r="K33" s="36"/>
      <c r="L33" s="248">
        <v>0</v>
      </c>
      <c r="M33" s="219"/>
      <c r="N33" s="219"/>
      <c r="O33" s="219"/>
      <c r="P33" s="219"/>
      <c r="Q33" s="36"/>
      <c r="R33" s="36"/>
      <c r="S33" s="36"/>
      <c r="T33" s="36"/>
      <c r="U33" s="36"/>
      <c r="V33" s="36"/>
      <c r="W33" s="218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F33" s="36"/>
      <c r="AG33" s="36"/>
      <c r="AH33" s="36"/>
      <c r="AI33" s="36"/>
      <c r="AJ33" s="36"/>
      <c r="AK33" s="218">
        <v>0</v>
      </c>
      <c r="AL33" s="219"/>
      <c r="AM33" s="219"/>
      <c r="AN33" s="219"/>
      <c r="AO33" s="219"/>
      <c r="AP33" s="36"/>
      <c r="AQ33" s="36"/>
      <c r="AR33" s="37"/>
      <c r="BE33" s="222"/>
    </row>
    <row r="34" spans="2:57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21"/>
    </row>
    <row r="35" spans="2:44" s="1" customFormat="1" ht="25.9" customHeight="1">
      <c r="B35" s="30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5" t="s">
        <v>48</v>
      </c>
      <c r="Y35" s="226"/>
      <c r="Z35" s="226"/>
      <c r="AA35" s="226"/>
      <c r="AB35" s="226"/>
      <c r="AC35" s="40"/>
      <c r="AD35" s="40"/>
      <c r="AE35" s="40"/>
      <c r="AF35" s="40"/>
      <c r="AG35" s="40"/>
      <c r="AH35" s="40"/>
      <c r="AI35" s="40"/>
      <c r="AJ35" s="40"/>
      <c r="AK35" s="227">
        <f>SUM(AK26:AK33)</f>
        <v>0</v>
      </c>
      <c r="AL35" s="226"/>
      <c r="AM35" s="226"/>
      <c r="AN35" s="226"/>
      <c r="AO35" s="228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14.4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44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0"/>
      <c r="C49" s="3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P49" s="31"/>
      <c r="AQ49" s="31"/>
      <c r="AR49" s="34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0"/>
      <c r="C60" s="31"/>
      <c r="D60" s="44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51</v>
      </c>
      <c r="AI60" s="33"/>
      <c r="AJ60" s="33"/>
      <c r="AK60" s="33"/>
      <c r="AL60" s="33"/>
      <c r="AM60" s="44" t="s">
        <v>52</v>
      </c>
      <c r="AN60" s="33"/>
      <c r="AO60" s="33"/>
      <c r="AP60" s="31"/>
      <c r="AQ60" s="31"/>
      <c r="AR60" s="34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0"/>
      <c r="C64" s="31"/>
      <c r="D64" s="42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54</v>
      </c>
      <c r="AI64" s="43"/>
      <c r="AJ64" s="43"/>
      <c r="AK64" s="43"/>
      <c r="AL64" s="43"/>
      <c r="AM64" s="43"/>
      <c r="AN64" s="43"/>
      <c r="AO64" s="43"/>
      <c r="AP64" s="31"/>
      <c r="AQ64" s="31"/>
      <c r="AR64" s="34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0"/>
      <c r="C75" s="31"/>
      <c r="D75" s="44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51</v>
      </c>
      <c r="AI75" s="33"/>
      <c r="AJ75" s="33"/>
      <c r="AK75" s="33"/>
      <c r="AL75" s="33"/>
      <c r="AM75" s="44" t="s">
        <v>52</v>
      </c>
      <c r="AN75" s="33"/>
      <c r="AO75" s="33"/>
      <c r="AP75" s="31"/>
      <c r="AQ75" s="31"/>
      <c r="AR75" s="34"/>
    </row>
    <row r="76" spans="2:44" s="1" customFormat="1" ht="11.25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4"/>
    </row>
    <row r="81" spans="2:44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4"/>
    </row>
    <row r="82" spans="2:44" s="1" customFormat="1" ht="24.95" customHeight="1">
      <c r="B82" s="30"/>
      <c r="C82" s="19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2:44" s="1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2:44" s="3" customFormat="1" ht="12" customHeight="1">
      <c r="B84" s="49"/>
      <c r="C84" s="25" t="s">
        <v>13</v>
      </c>
      <c r="D84" s="50"/>
      <c r="E84" s="50"/>
      <c r="F84" s="50"/>
      <c r="G84" s="50"/>
      <c r="H84" s="50"/>
      <c r="I84" s="50"/>
      <c r="J84" s="50"/>
      <c r="K84" s="50"/>
      <c r="L84" s="50" t="str">
        <f>K5</f>
        <v>A39-18-P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</row>
    <row r="85" spans="2:44" s="4" customFormat="1" ht="36.95" customHeight="1">
      <c r="B85" s="52"/>
      <c r="C85" s="53" t="s">
        <v>16</v>
      </c>
      <c r="D85" s="54"/>
      <c r="E85" s="54"/>
      <c r="F85" s="54"/>
      <c r="G85" s="54"/>
      <c r="H85" s="54"/>
      <c r="I85" s="54"/>
      <c r="J85" s="54"/>
      <c r="K85" s="54"/>
      <c r="L85" s="238" t="str">
        <f>K6</f>
        <v>Modernizace energocentra – TS 1, Krajská zdravotní a.s. – Nemocnice Teplice o.z.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54"/>
      <c r="AQ85" s="54"/>
      <c r="AR85" s="55"/>
    </row>
    <row r="86" spans="2:44" s="1" customFormat="1" ht="6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2:44" s="1" customFormat="1" ht="12" customHeight="1">
      <c r="B87" s="30"/>
      <c r="C87" s="25" t="s">
        <v>20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Teplice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22</v>
      </c>
      <c r="AJ87" s="31"/>
      <c r="AK87" s="31"/>
      <c r="AL87" s="31"/>
      <c r="AM87" s="240" t="str">
        <f>IF(AN8="","",AN8)</f>
        <v>5. 4. 2019</v>
      </c>
      <c r="AN87" s="240"/>
      <c r="AO87" s="31"/>
      <c r="AP87" s="31"/>
      <c r="AQ87" s="31"/>
      <c r="AR87" s="34"/>
    </row>
    <row r="88" spans="2:44" s="1" customFormat="1" ht="6.9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2:56" s="1" customFormat="1" ht="27.95" customHeight="1">
      <c r="B89" s="30"/>
      <c r="C89" s="25" t="s">
        <v>24</v>
      </c>
      <c r="D89" s="31"/>
      <c r="E89" s="31"/>
      <c r="F89" s="31"/>
      <c r="G89" s="31"/>
      <c r="H89" s="31"/>
      <c r="I89" s="31"/>
      <c r="J89" s="31"/>
      <c r="K89" s="31"/>
      <c r="L89" s="50" t="str">
        <f>IF(E11="","",E11)</f>
        <v>Krajská zdravotní a.s., Ústi nad Labem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30</v>
      </c>
      <c r="AJ89" s="31"/>
      <c r="AK89" s="31"/>
      <c r="AL89" s="31"/>
      <c r="AM89" s="236" t="str">
        <f>IF(E17="","",E17)</f>
        <v>Atelier Penta v.o.s., Mrštíkova 12, Jihlava</v>
      </c>
      <c r="AN89" s="237"/>
      <c r="AO89" s="237"/>
      <c r="AP89" s="237"/>
      <c r="AQ89" s="31"/>
      <c r="AR89" s="34"/>
      <c r="AS89" s="230" t="s">
        <v>56</v>
      </c>
      <c r="AT89" s="231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2:56" s="1" customFormat="1" ht="15.2" customHeight="1">
      <c r="B90" s="30"/>
      <c r="C90" s="25" t="s">
        <v>28</v>
      </c>
      <c r="D90" s="31"/>
      <c r="E90" s="31"/>
      <c r="F90" s="31"/>
      <c r="G90" s="31"/>
      <c r="H90" s="31"/>
      <c r="I90" s="31"/>
      <c r="J90" s="31"/>
      <c r="K90" s="31"/>
      <c r="L90" s="50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33</v>
      </c>
      <c r="AJ90" s="31"/>
      <c r="AK90" s="31"/>
      <c r="AL90" s="31"/>
      <c r="AM90" s="236" t="str">
        <f>IF(E20="","",E20)</f>
        <v>Ing. Avuk</v>
      </c>
      <c r="AN90" s="237"/>
      <c r="AO90" s="237"/>
      <c r="AP90" s="237"/>
      <c r="AQ90" s="31"/>
      <c r="AR90" s="34"/>
      <c r="AS90" s="232"/>
      <c r="AT90" s="233"/>
      <c r="AU90" s="60"/>
      <c r="AV90" s="60"/>
      <c r="AW90" s="60"/>
      <c r="AX90" s="60"/>
      <c r="AY90" s="60"/>
      <c r="AZ90" s="60"/>
      <c r="BA90" s="60"/>
      <c r="BB90" s="60"/>
      <c r="BC90" s="60"/>
      <c r="BD90" s="61"/>
    </row>
    <row r="91" spans="2:56" s="1" customFormat="1" ht="10.9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34"/>
      <c r="AT91" s="235"/>
      <c r="AU91" s="62"/>
      <c r="AV91" s="62"/>
      <c r="AW91" s="62"/>
      <c r="AX91" s="62"/>
      <c r="AY91" s="62"/>
      <c r="AZ91" s="62"/>
      <c r="BA91" s="62"/>
      <c r="BB91" s="62"/>
      <c r="BC91" s="62"/>
      <c r="BD91" s="63"/>
    </row>
    <row r="92" spans="2:56" s="1" customFormat="1" ht="29.25" customHeight="1">
      <c r="B92" s="30"/>
      <c r="C92" s="249" t="s">
        <v>57</v>
      </c>
      <c r="D92" s="250"/>
      <c r="E92" s="250"/>
      <c r="F92" s="250"/>
      <c r="G92" s="250"/>
      <c r="H92" s="64"/>
      <c r="I92" s="251" t="s">
        <v>58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2" t="s">
        <v>59</v>
      </c>
      <c r="AH92" s="250"/>
      <c r="AI92" s="250"/>
      <c r="AJ92" s="250"/>
      <c r="AK92" s="250"/>
      <c r="AL92" s="250"/>
      <c r="AM92" s="250"/>
      <c r="AN92" s="251" t="s">
        <v>60</v>
      </c>
      <c r="AO92" s="250"/>
      <c r="AP92" s="253"/>
      <c r="AQ92" s="65" t="s">
        <v>61</v>
      </c>
      <c r="AR92" s="34"/>
      <c r="AS92" s="66" t="s">
        <v>62</v>
      </c>
      <c r="AT92" s="67" t="s">
        <v>63</v>
      </c>
      <c r="AU92" s="67" t="s">
        <v>64</v>
      </c>
      <c r="AV92" s="67" t="s">
        <v>65</v>
      </c>
      <c r="AW92" s="67" t="s">
        <v>66</v>
      </c>
      <c r="AX92" s="67" t="s">
        <v>67</v>
      </c>
      <c r="AY92" s="67" t="s">
        <v>68</v>
      </c>
      <c r="AZ92" s="67" t="s">
        <v>69</v>
      </c>
      <c r="BA92" s="67" t="s">
        <v>70</v>
      </c>
      <c r="BB92" s="67" t="s">
        <v>71</v>
      </c>
      <c r="BC92" s="67" t="s">
        <v>72</v>
      </c>
      <c r="BD92" s="68" t="s">
        <v>73</v>
      </c>
    </row>
    <row r="93" spans="2:56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2:90" s="5" customFormat="1" ht="32.45" customHeight="1">
      <c r="B94" s="72"/>
      <c r="C94" s="73" t="s">
        <v>74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61">
        <f>ROUND(AG95,2)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76" t="s">
        <v>1</v>
      </c>
      <c r="AR94" s="77"/>
      <c r="AS94" s="78">
        <f>ROUND(AS95,2)</f>
        <v>0</v>
      </c>
      <c r="AT94" s="79">
        <f>ROUND(SUM(AV94:AW94),2)</f>
        <v>0</v>
      </c>
      <c r="AU94" s="80">
        <f>ROUND(AU95,5)</f>
        <v>0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 aca="true" t="shared" si="0" ref="AZ94:BD95">ROUND(AZ95,2)</f>
        <v>0</v>
      </c>
      <c r="BA94" s="79">
        <f t="shared" si="0"/>
        <v>0</v>
      </c>
      <c r="BB94" s="79">
        <f t="shared" si="0"/>
        <v>0</v>
      </c>
      <c r="BC94" s="79">
        <f t="shared" si="0"/>
        <v>0</v>
      </c>
      <c r="BD94" s="81">
        <f t="shared" si="0"/>
        <v>0</v>
      </c>
      <c r="BS94" s="82" t="s">
        <v>75</v>
      </c>
      <c r="BT94" s="82" t="s">
        <v>76</v>
      </c>
      <c r="BU94" s="83" t="s">
        <v>77</v>
      </c>
      <c r="BV94" s="82" t="s">
        <v>78</v>
      </c>
      <c r="BW94" s="82" t="s">
        <v>5</v>
      </c>
      <c r="BX94" s="82" t="s">
        <v>79</v>
      </c>
      <c r="CL94" s="82" t="s">
        <v>1</v>
      </c>
    </row>
    <row r="95" spans="2:91" s="6" customFormat="1" ht="16.5" customHeight="1">
      <c r="B95" s="84"/>
      <c r="C95" s="85"/>
      <c r="D95" s="257" t="s">
        <v>80</v>
      </c>
      <c r="E95" s="257"/>
      <c r="F95" s="257"/>
      <c r="G95" s="257"/>
      <c r="H95" s="257"/>
      <c r="I95" s="86"/>
      <c r="J95" s="257" t="s">
        <v>81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6">
        <f>ROUND(AG96,2)</f>
        <v>0</v>
      </c>
      <c r="AH95" s="255"/>
      <c r="AI95" s="255"/>
      <c r="AJ95" s="255"/>
      <c r="AK95" s="255"/>
      <c r="AL95" s="255"/>
      <c r="AM95" s="255"/>
      <c r="AN95" s="254">
        <f>SUM(AG95,AT95)</f>
        <v>0</v>
      </c>
      <c r="AO95" s="255"/>
      <c r="AP95" s="255"/>
      <c r="AQ95" s="87" t="s">
        <v>82</v>
      </c>
      <c r="AR95" s="88"/>
      <c r="AS95" s="89">
        <f>ROUND(AS96,2)</f>
        <v>0</v>
      </c>
      <c r="AT95" s="90">
        <f>ROUND(SUM(AV95:AW95),2)</f>
        <v>0</v>
      </c>
      <c r="AU95" s="91">
        <f>ROUND(AU96,5)</f>
        <v>0</v>
      </c>
      <c r="AV95" s="90">
        <f>ROUND(AZ95*L29,2)</f>
        <v>0</v>
      </c>
      <c r="AW95" s="90">
        <f>ROUND(BA95*L30,2)</f>
        <v>0</v>
      </c>
      <c r="AX95" s="90">
        <f>ROUND(BB95*L29,2)</f>
        <v>0</v>
      </c>
      <c r="AY95" s="90">
        <f>ROUND(BC95*L30,2)</f>
        <v>0</v>
      </c>
      <c r="AZ95" s="90">
        <f t="shared" si="0"/>
        <v>0</v>
      </c>
      <c r="BA95" s="90">
        <f t="shared" si="0"/>
        <v>0</v>
      </c>
      <c r="BB95" s="90">
        <f t="shared" si="0"/>
        <v>0</v>
      </c>
      <c r="BC95" s="90">
        <f t="shared" si="0"/>
        <v>0</v>
      </c>
      <c r="BD95" s="92">
        <f t="shared" si="0"/>
        <v>0</v>
      </c>
      <c r="BS95" s="93" t="s">
        <v>75</v>
      </c>
      <c r="BT95" s="93" t="s">
        <v>83</v>
      </c>
      <c r="BU95" s="93" t="s">
        <v>77</v>
      </c>
      <c r="BV95" s="93" t="s">
        <v>78</v>
      </c>
      <c r="BW95" s="93" t="s">
        <v>84</v>
      </c>
      <c r="BX95" s="93" t="s">
        <v>5</v>
      </c>
      <c r="CL95" s="93" t="s">
        <v>1</v>
      </c>
      <c r="CM95" s="93" t="s">
        <v>85</v>
      </c>
    </row>
    <row r="96" spans="1:90" s="3" customFormat="1" ht="25.5" customHeight="1">
      <c r="A96" s="94" t="s">
        <v>86</v>
      </c>
      <c r="B96" s="49"/>
      <c r="C96" s="95"/>
      <c r="D96" s="95"/>
      <c r="E96" s="260" t="s">
        <v>87</v>
      </c>
      <c r="F96" s="260"/>
      <c r="G96" s="260"/>
      <c r="H96" s="260"/>
      <c r="I96" s="260"/>
      <c r="J96" s="95"/>
      <c r="K96" s="260" t="s">
        <v>88</v>
      </c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58">
        <f>'D2_51_1_7.etapa - 7.etapa...'!J32</f>
        <v>0</v>
      </c>
      <c r="AH96" s="259"/>
      <c r="AI96" s="259"/>
      <c r="AJ96" s="259"/>
      <c r="AK96" s="259"/>
      <c r="AL96" s="259"/>
      <c r="AM96" s="259"/>
      <c r="AN96" s="258">
        <f>SUM(AG96,AT96)</f>
        <v>0</v>
      </c>
      <c r="AO96" s="259"/>
      <c r="AP96" s="259"/>
      <c r="AQ96" s="96" t="s">
        <v>89</v>
      </c>
      <c r="AR96" s="51"/>
      <c r="AS96" s="97">
        <v>0</v>
      </c>
      <c r="AT96" s="98">
        <f>ROUND(SUM(AV96:AW96),2)</f>
        <v>0</v>
      </c>
      <c r="AU96" s="99">
        <f>'D2_51_1_7.etapa - 7.etapa...'!P121</f>
        <v>0</v>
      </c>
      <c r="AV96" s="98">
        <f>'D2_51_1_7.etapa - 7.etapa...'!J35</f>
        <v>0</v>
      </c>
      <c r="AW96" s="98">
        <f>'D2_51_1_7.etapa - 7.etapa...'!J36</f>
        <v>0</v>
      </c>
      <c r="AX96" s="98">
        <f>'D2_51_1_7.etapa - 7.etapa...'!J37</f>
        <v>0</v>
      </c>
      <c r="AY96" s="98">
        <f>'D2_51_1_7.etapa - 7.etapa...'!J38</f>
        <v>0</v>
      </c>
      <c r="AZ96" s="98">
        <f>'D2_51_1_7.etapa - 7.etapa...'!F35</f>
        <v>0</v>
      </c>
      <c r="BA96" s="98">
        <f>'D2_51_1_7.etapa - 7.etapa...'!F36</f>
        <v>0</v>
      </c>
      <c r="BB96" s="98">
        <f>'D2_51_1_7.etapa - 7.etapa...'!F37</f>
        <v>0</v>
      </c>
      <c r="BC96" s="98">
        <f>'D2_51_1_7.etapa - 7.etapa...'!F38</f>
        <v>0</v>
      </c>
      <c r="BD96" s="100">
        <f>'D2_51_1_7.etapa - 7.etapa...'!F39</f>
        <v>0</v>
      </c>
      <c r="BT96" s="101" t="s">
        <v>85</v>
      </c>
      <c r="BV96" s="101" t="s">
        <v>78</v>
      </c>
      <c r="BW96" s="101" t="s">
        <v>90</v>
      </c>
      <c r="BX96" s="101" t="s">
        <v>84</v>
      </c>
      <c r="CL96" s="101" t="s">
        <v>1</v>
      </c>
    </row>
    <row r="97" spans="2:44" s="1" customFormat="1" ht="30" customHeight="1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4"/>
    </row>
    <row r="98" spans="2:44" s="1" customFormat="1" ht="6.95" customHeight="1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4"/>
    </row>
  </sheetData>
  <sheetProtection algorithmName="SHA-512" hashValue="L2b0oihu6qRHcUcEG9oPuV3BkaFtUCgjC+NK/hX2TvVwnwIkG6cOIPKVAvcEXAW8X1THxj42Arfpp7GKqlNZuw==" saltValue="cF8CE6tePQQpO4P5lMLKC33cV4pISA6RPR94lPAwTFNymu4DEptp0o/FFdlIiEFc/q31YU+4SNBzY7dqGs5vfA==" spinCount="100000" sheet="1" objects="1" scenarios="1" formatColumns="0" formatRows="0"/>
  <mergeCells count="46">
    <mergeCell ref="AN96:AP96"/>
    <mergeCell ref="AG96:AM96"/>
    <mergeCell ref="E96:I96"/>
    <mergeCell ref="K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D2_51_1_7.etapa - 7.etap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 topLeftCell="A10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3" t="s">
        <v>90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6"/>
      <c r="AT3" s="13" t="s">
        <v>85</v>
      </c>
    </row>
    <row r="4" spans="2:46" ht="24.95" customHeight="1">
      <c r="B4" s="16"/>
      <c r="D4" s="106" t="s">
        <v>91</v>
      </c>
      <c r="L4" s="16"/>
      <c r="M4" s="107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08" t="s">
        <v>16</v>
      </c>
      <c r="L6" s="16"/>
    </row>
    <row r="7" spans="2:12" ht="16.5" customHeight="1">
      <c r="B7" s="16"/>
      <c r="E7" s="263" t="str">
        <f>'Rekapitulace stavby'!K6</f>
        <v>Modernizace energocentra – TS 1, Krajská zdravotní a.s. – Nemocnice Teplice o.z.</v>
      </c>
      <c r="F7" s="264"/>
      <c r="G7" s="264"/>
      <c r="H7" s="264"/>
      <c r="L7" s="16"/>
    </row>
    <row r="8" spans="2:12" ht="12" customHeight="1">
      <c r="B8" s="16"/>
      <c r="D8" s="108" t="s">
        <v>92</v>
      </c>
      <c r="L8" s="16"/>
    </row>
    <row r="9" spans="2:12" s="1" customFormat="1" ht="16.5" customHeight="1">
      <c r="B9" s="34"/>
      <c r="E9" s="263" t="s">
        <v>93</v>
      </c>
      <c r="F9" s="265"/>
      <c r="G9" s="265"/>
      <c r="H9" s="265"/>
      <c r="I9" s="109"/>
      <c r="L9" s="34"/>
    </row>
    <row r="10" spans="2:12" s="1" customFormat="1" ht="12" customHeight="1">
      <c r="B10" s="34"/>
      <c r="D10" s="108" t="s">
        <v>94</v>
      </c>
      <c r="I10" s="109"/>
      <c r="L10" s="34"/>
    </row>
    <row r="11" spans="2:12" s="1" customFormat="1" ht="36.95" customHeight="1">
      <c r="B11" s="34"/>
      <c r="E11" s="266" t="s">
        <v>95</v>
      </c>
      <c r="F11" s="265"/>
      <c r="G11" s="265"/>
      <c r="H11" s="265"/>
      <c r="I11" s="109"/>
      <c r="L11" s="34"/>
    </row>
    <row r="12" spans="2:12" s="1" customFormat="1" ht="11.25">
      <c r="B12" s="34"/>
      <c r="I12" s="109"/>
      <c r="L12" s="34"/>
    </row>
    <row r="13" spans="2:12" s="1" customFormat="1" ht="12" customHeight="1">
      <c r="B13" s="34"/>
      <c r="D13" s="108" t="s">
        <v>18</v>
      </c>
      <c r="F13" s="101" t="s">
        <v>1</v>
      </c>
      <c r="I13" s="110" t="s">
        <v>19</v>
      </c>
      <c r="J13" s="101" t="s">
        <v>1</v>
      </c>
      <c r="L13" s="34"/>
    </row>
    <row r="14" spans="2:12" s="1" customFormat="1" ht="12" customHeight="1">
      <c r="B14" s="34"/>
      <c r="D14" s="108" t="s">
        <v>20</v>
      </c>
      <c r="F14" s="101" t="s">
        <v>96</v>
      </c>
      <c r="I14" s="110" t="s">
        <v>22</v>
      </c>
      <c r="J14" s="111" t="str">
        <f>'Rekapitulace stavby'!AN8</f>
        <v>5. 4. 2019</v>
      </c>
      <c r="L14" s="34"/>
    </row>
    <row r="15" spans="2:12" s="1" customFormat="1" ht="10.9" customHeight="1">
      <c r="B15" s="34"/>
      <c r="I15" s="109"/>
      <c r="L15" s="34"/>
    </row>
    <row r="16" spans="2:12" s="1" customFormat="1" ht="12" customHeight="1">
      <c r="B16" s="34"/>
      <c r="D16" s="108" t="s">
        <v>24</v>
      </c>
      <c r="I16" s="110" t="s">
        <v>25</v>
      </c>
      <c r="J16" s="101" t="str">
        <f>IF('Rekapitulace stavby'!AN10="","",'Rekapitulace stavby'!AN10)</f>
        <v/>
      </c>
      <c r="L16" s="34"/>
    </row>
    <row r="17" spans="2:12" s="1" customFormat="1" ht="18" customHeight="1">
      <c r="B17" s="34"/>
      <c r="E17" s="101" t="str">
        <f>IF('Rekapitulace stavby'!E11="","",'Rekapitulace stavby'!E11)</f>
        <v>Krajská zdravotní a.s., Ústi nad Labem</v>
      </c>
      <c r="I17" s="110" t="s">
        <v>27</v>
      </c>
      <c r="J17" s="101" t="str">
        <f>IF('Rekapitulace stavby'!AN11="","",'Rekapitulace stavby'!AN11)</f>
        <v/>
      </c>
      <c r="L17" s="34"/>
    </row>
    <row r="18" spans="2:12" s="1" customFormat="1" ht="6.95" customHeight="1">
      <c r="B18" s="34"/>
      <c r="I18" s="109"/>
      <c r="L18" s="34"/>
    </row>
    <row r="19" spans="2:12" s="1" customFormat="1" ht="12" customHeight="1">
      <c r="B19" s="34"/>
      <c r="D19" s="108" t="s">
        <v>28</v>
      </c>
      <c r="I19" s="110" t="s">
        <v>25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67" t="str">
        <f>'Rekapitulace stavby'!E14</f>
        <v>Vyplň údaj</v>
      </c>
      <c r="F20" s="268"/>
      <c r="G20" s="268"/>
      <c r="H20" s="268"/>
      <c r="I20" s="110" t="s">
        <v>27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09"/>
      <c r="L21" s="34"/>
    </row>
    <row r="22" spans="2:12" s="1" customFormat="1" ht="12" customHeight="1">
      <c r="B22" s="34"/>
      <c r="D22" s="108" t="s">
        <v>30</v>
      </c>
      <c r="I22" s="110" t="s">
        <v>25</v>
      </c>
      <c r="J22" s="101" t="str">
        <f>IF('Rekapitulace stavby'!AN16="","",'Rekapitulace stavby'!AN16)</f>
        <v/>
      </c>
      <c r="L22" s="34"/>
    </row>
    <row r="23" spans="2:12" s="1" customFormat="1" ht="18" customHeight="1">
      <c r="B23" s="34"/>
      <c r="E23" s="101" t="str">
        <f>IF('Rekapitulace stavby'!E17="","",'Rekapitulace stavby'!E17)</f>
        <v>Atelier Penta v.o.s., Mrštíkova 12, Jihlava</v>
      </c>
      <c r="I23" s="110" t="s">
        <v>27</v>
      </c>
      <c r="J23" s="101" t="str">
        <f>IF('Rekapitulace stavby'!AN17="","",'Rekapitulace stavby'!AN17)</f>
        <v/>
      </c>
      <c r="L23" s="34"/>
    </row>
    <row r="24" spans="2:12" s="1" customFormat="1" ht="6.95" customHeight="1">
      <c r="B24" s="34"/>
      <c r="I24" s="109"/>
      <c r="L24" s="34"/>
    </row>
    <row r="25" spans="2:12" s="1" customFormat="1" ht="12" customHeight="1">
      <c r="B25" s="34"/>
      <c r="D25" s="108" t="s">
        <v>33</v>
      </c>
      <c r="I25" s="110" t="s">
        <v>25</v>
      </c>
      <c r="J25" s="101" t="s">
        <v>1</v>
      </c>
      <c r="L25" s="34"/>
    </row>
    <row r="26" spans="2:12" s="1" customFormat="1" ht="18" customHeight="1">
      <c r="B26" s="34"/>
      <c r="E26" s="101" t="s">
        <v>97</v>
      </c>
      <c r="I26" s="110" t="s">
        <v>27</v>
      </c>
      <c r="J26" s="101" t="s">
        <v>1</v>
      </c>
      <c r="L26" s="34"/>
    </row>
    <row r="27" spans="2:12" s="1" customFormat="1" ht="6.95" customHeight="1">
      <c r="B27" s="34"/>
      <c r="I27" s="109"/>
      <c r="L27" s="34"/>
    </row>
    <row r="28" spans="2:12" s="1" customFormat="1" ht="12" customHeight="1">
      <c r="B28" s="34"/>
      <c r="D28" s="108" t="s">
        <v>35</v>
      </c>
      <c r="I28" s="109"/>
      <c r="L28" s="34"/>
    </row>
    <row r="29" spans="2:12" s="7" customFormat="1" ht="16.5" customHeight="1">
      <c r="B29" s="112"/>
      <c r="E29" s="269" t="s">
        <v>1</v>
      </c>
      <c r="F29" s="269"/>
      <c r="G29" s="269"/>
      <c r="H29" s="269"/>
      <c r="I29" s="113"/>
      <c r="L29" s="112"/>
    </row>
    <row r="30" spans="2:12" s="1" customFormat="1" ht="6.95" customHeight="1">
      <c r="B30" s="34"/>
      <c r="I30" s="109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4"/>
      <c r="J31" s="58"/>
      <c r="K31" s="58"/>
      <c r="L31" s="34"/>
    </row>
    <row r="32" spans="2:12" s="1" customFormat="1" ht="25.35" customHeight="1">
      <c r="B32" s="34"/>
      <c r="D32" s="115" t="s">
        <v>36</v>
      </c>
      <c r="I32" s="109"/>
      <c r="J32" s="116">
        <f>ROUND(J121,2)</f>
        <v>0</v>
      </c>
      <c r="L32" s="34"/>
    </row>
    <row r="33" spans="2:12" s="1" customFormat="1" ht="6.95" customHeight="1">
      <c r="B33" s="34"/>
      <c r="D33" s="58"/>
      <c r="E33" s="58"/>
      <c r="F33" s="58"/>
      <c r="G33" s="58"/>
      <c r="H33" s="58"/>
      <c r="I33" s="114"/>
      <c r="J33" s="58"/>
      <c r="K33" s="58"/>
      <c r="L33" s="34"/>
    </row>
    <row r="34" spans="2:12" s="1" customFormat="1" ht="14.45" customHeight="1">
      <c r="B34" s="34"/>
      <c r="F34" s="117" t="s">
        <v>38</v>
      </c>
      <c r="I34" s="118" t="s">
        <v>37</v>
      </c>
      <c r="J34" s="117" t="s">
        <v>39</v>
      </c>
      <c r="L34" s="34"/>
    </row>
    <row r="35" spans="2:12" s="1" customFormat="1" ht="14.45" customHeight="1">
      <c r="B35" s="34"/>
      <c r="D35" s="119" t="s">
        <v>40</v>
      </c>
      <c r="E35" s="108" t="s">
        <v>41</v>
      </c>
      <c r="F35" s="120">
        <f>ROUND((SUM(BE121:BE140)),2)</f>
        <v>0</v>
      </c>
      <c r="I35" s="121">
        <v>0.21</v>
      </c>
      <c r="J35" s="120">
        <f>ROUND(((SUM(BE121:BE140))*I35),2)</f>
        <v>0</v>
      </c>
      <c r="L35" s="34"/>
    </row>
    <row r="36" spans="2:12" s="1" customFormat="1" ht="14.45" customHeight="1">
      <c r="B36" s="34"/>
      <c r="E36" s="108" t="s">
        <v>42</v>
      </c>
      <c r="F36" s="120">
        <f>ROUND((SUM(BF121:BF140)),2)</f>
        <v>0</v>
      </c>
      <c r="I36" s="121">
        <v>0.15</v>
      </c>
      <c r="J36" s="120">
        <f>ROUND(((SUM(BF121:BF140))*I36),2)</f>
        <v>0</v>
      </c>
      <c r="L36" s="34"/>
    </row>
    <row r="37" spans="2:12" s="1" customFormat="1" ht="14.45" customHeight="1" hidden="1">
      <c r="B37" s="34"/>
      <c r="E37" s="108" t="s">
        <v>43</v>
      </c>
      <c r="F37" s="120">
        <f>ROUND((SUM(BG121:BG140)),2)</f>
        <v>0</v>
      </c>
      <c r="I37" s="121">
        <v>0.21</v>
      </c>
      <c r="J37" s="120">
        <f>0</f>
        <v>0</v>
      </c>
      <c r="L37" s="34"/>
    </row>
    <row r="38" spans="2:12" s="1" customFormat="1" ht="14.45" customHeight="1" hidden="1">
      <c r="B38" s="34"/>
      <c r="E38" s="108" t="s">
        <v>44</v>
      </c>
      <c r="F38" s="120">
        <f>ROUND((SUM(BH121:BH140)),2)</f>
        <v>0</v>
      </c>
      <c r="I38" s="121">
        <v>0.15</v>
      </c>
      <c r="J38" s="120">
        <f>0</f>
        <v>0</v>
      </c>
      <c r="L38" s="34"/>
    </row>
    <row r="39" spans="2:12" s="1" customFormat="1" ht="14.45" customHeight="1" hidden="1">
      <c r="B39" s="34"/>
      <c r="E39" s="108" t="s">
        <v>45</v>
      </c>
      <c r="F39" s="120">
        <f>ROUND((SUM(BI121:BI140)),2)</f>
        <v>0</v>
      </c>
      <c r="I39" s="121">
        <v>0</v>
      </c>
      <c r="J39" s="120">
        <f>0</f>
        <v>0</v>
      </c>
      <c r="L39" s="34"/>
    </row>
    <row r="40" spans="2:12" s="1" customFormat="1" ht="6.95" customHeight="1">
      <c r="B40" s="34"/>
      <c r="I40" s="109"/>
      <c r="L40" s="34"/>
    </row>
    <row r="41" spans="2:12" s="1" customFormat="1" ht="25.35" customHeight="1">
      <c r="B41" s="34"/>
      <c r="C41" s="122"/>
      <c r="D41" s="123" t="s">
        <v>46</v>
      </c>
      <c r="E41" s="124"/>
      <c r="F41" s="124"/>
      <c r="G41" s="125" t="s">
        <v>47</v>
      </c>
      <c r="H41" s="126" t="s">
        <v>48</v>
      </c>
      <c r="I41" s="127"/>
      <c r="J41" s="128">
        <f>SUM(J32:J39)</f>
        <v>0</v>
      </c>
      <c r="K41" s="129"/>
      <c r="L41" s="34"/>
    </row>
    <row r="42" spans="2:12" s="1" customFormat="1" ht="14.45" customHeight="1">
      <c r="B42" s="34"/>
      <c r="I42" s="109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0" t="s">
        <v>49</v>
      </c>
      <c r="E50" s="131"/>
      <c r="F50" s="131"/>
      <c r="G50" s="130" t="s">
        <v>50</v>
      </c>
      <c r="H50" s="131"/>
      <c r="I50" s="132"/>
      <c r="J50" s="131"/>
      <c r="K50" s="131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3" t="s">
        <v>51</v>
      </c>
      <c r="E61" s="134"/>
      <c r="F61" s="135" t="s">
        <v>52</v>
      </c>
      <c r="G61" s="133" t="s">
        <v>51</v>
      </c>
      <c r="H61" s="134"/>
      <c r="I61" s="136"/>
      <c r="J61" s="137" t="s">
        <v>52</v>
      </c>
      <c r="K61" s="134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0" t="s">
        <v>53</v>
      </c>
      <c r="E65" s="131"/>
      <c r="F65" s="131"/>
      <c r="G65" s="130" t="s">
        <v>54</v>
      </c>
      <c r="H65" s="131"/>
      <c r="I65" s="132"/>
      <c r="J65" s="131"/>
      <c r="K65" s="131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3" t="s">
        <v>51</v>
      </c>
      <c r="E76" s="134"/>
      <c r="F76" s="135" t="s">
        <v>52</v>
      </c>
      <c r="G76" s="133" t="s">
        <v>51</v>
      </c>
      <c r="H76" s="134"/>
      <c r="I76" s="136"/>
      <c r="J76" s="137" t="s">
        <v>52</v>
      </c>
      <c r="K76" s="134"/>
      <c r="L76" s="34"/>
    </row>
    <row r="77" spans="2:12" s="1" customFormat="1" ht="14.45" customHeight="1">
      <c r="B77" s="138"/>
      <c r="C77" s="139"/>
      <c r="D77" s="139"/>
      <c r="E77" s="139"/>
      <c r="F77" s="139"/>
      <c r="G77" s="139"/>
      <c r="H77" s="139"/>
      <c r="I77" s="140"/>
      <c r="J77" s="139"/>
      <c r="K77" s="139"/>
      <c r="L77" s="34"/>
    </row>
    <row r="81" spans="2:12" s="1" customFormat="1" ht="6.95" customHeight="1">
      <c r="B81" s="141"/>
      <c r="C81" s="142"/>
      <c r="D81" s="142"/>
      <c r="E81" s="142"/>
      <c r="F81" s="142"/>
      <c r="G81" s="142"/>
      <c r="H81" s="142"/>
      <c r="I81" s="143"/>
      <c r="J81" s="142"/>
      <c r="K81" s="142"/>
      <c r="L81" s="34"/>
    </row>
    <row r="82" spans="2:12" s="1" customFormat="1" ht="24.95" customHeight="1">
      <c r="B82" s="30"/>
      <c r="C82" s="19" t="s">
        <v>98</v>
      </c>
      <c r="D82" s="31"/>
      <c r="E82" s="31"/>
      <c r="F82" s="31"/>
      <c r="G82" s="31"/>
      <c r="H82" s="31"/>
      <c r="I82" s="109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09"/>
      <c r="J83" s="31"/>
      <c r="K83" s="31"/>
      <c r="L83" s="34"/>
    </row>
    <row r="84" spans="2:12" s="1" customFormat="1" ht="12" customHeight="1">
      <c r="B84" s="30"/>
      <c r="C84" s="25" t="s">
        <v>16</v>
      </c>
      <c r="D84" s="31"/>
      <c r="E84" s="31"/>
      <c r="F84" s="31"/>
      <c r="G84" s="31"/>
      <c r="H84" s="31"/>
      <c r="I84" s="109"/>
      <c r="J84" s="31"/>
      <c r="K84" s="31"/>
      <c r="L84" s="34"/>
    </row>
    <row r="85" spans="2:12" s="1" customFormat="1" ht="16.5" customHeight="1">
      <c r="B85" s="30"/>
      <c r="C85" s="31"/>
      <c r="D85" s="31"/>
      <c r="E85" s="270" t="str">
        <f>E7</f>
        <v>Modernizace energocentra – TS 1, Krajská zdravotní a.s. – Nemocnice Teplice o.z.</v>
      </c>
      <c r="F85" s="271"/>
      <c r="G85" s="271"/>
      <c r="H85" s="271"/>
      <c r="I85" s="109"/>
      <c r="J85" s="31"/>
      <c r="K85" s="31"/>
      <c r="L85" s="34"/>
    </row>
    <row r="86" spans="2:12" ht="12" customHeight="1">
      <c r="B86" s="17"/>
      <c r="C86" s="25" t="s">
        <v>92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0" t="s">
        <v>93</v>
      </c>
      <c r="F87" s="272"/>
      <c r="G87" s="272"/>
      <c r="H87" s="272"/>
      <c r="I87" s="109"/>
      <c r="J87" s="31"/>
      <c r="K87" s="31"/>
      <c r="L87" s="34"/>
    </row>
    <row r="88" spans="2:12" s="1" customFormat="1" ht="12" customHeight="1">
      <c r="B88" s="30"/>
      <c r="C88" s="25" t="s">
        <v>94</v>
      </c>
      <c r="D88" s="31"/>
      <c r="E88" s="31"/>
      <c r="F88" s="31"/>
      <c r="G88" s="31"/>
      <c r="H88" s="31"/>
      <c r="I88" s="109"/>
      <c r="J88" s="31"/>
      <c r="K88" s="31"/>
      <c r="L88" s="34"/>
    </row>
    <row r="89" spans="2:12" s="1" customFormat="1" ht="16.5" customHeight="1">
      <c r="B89" s="30"/>
      <c r="C89" s="31"/>
      <c r="D89" s="31"/>
      <c r="E89" s="238" t="str">
        <f>E11</f>
        <v>D2_51_1_7.etapa - 7.etapa - Položky související s unifikací ČEZ 35-22 kV, výměna transformátorů</v>
      </c>
      <c r="F89" s="272"/>
      <c r="G89" s="272"/>
      <c r="H89" s="272"/>
      <c r="I89" s="109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09"/>
      <c r="J90" s="31"/>
      <c r="K90" s="31"/>
      <c r="L90" s="34"/>
    </row>
    <row r="91" spans="2:12" s="1" customFormat="1" ht="12" customHeight="1">
      <c r="B91" s="30"/>
      <c r="C91" s="25" t="s">
        <v>20</v>
      </c>
      <c r="D91" s="31"/>
      <c r="E91" s="31"/>
      <c r="F91" s="23" t="str">
        <f>F14</f>
        <v xml:space="preserve"> </v>
      </c>
      <c r="G91" s="31"/>
      <c r="H91" s="31"/>
      <c r="I91" s="110" t="s">
        <v>22</v>
      </c>
      <c r="J91" s="57" t="str">
        <f>IF(J14="","",J14)</f>
        <v>5. 4. 2019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09"/>
      <c r="J92" s="31"/>
      <c r="K92" s="31"/>
      <c r="L92" s="34"/>
    </row>
    <row r="93" spans="2:12" s="1" customFormat="1" ht="43.15" customHeight="1">
      <c r="B93" s="30"/>
      <c r="C93" s="25" t="s">
        <v>24</v>
      </c>
      <c r="D93" s="31"/>
      <c r="E93" s="31"/>
      <c r="F93" s="23" t="str">
        <f>E17</f>
        <v>Krajská zdravotní a.s., Ústi nad Labem</v>
      </c>
      <c r="G93" s="31"/>
      <c r="H93" s="31"/>
      <c r="I93" s="110" t="s">
        <v>30</v>
      </c>
      <c r="J93" s="28" t="str">
        <f>E23</f>
        <v>Atelier Penta v.o.s., Mrštíkova 12, Jihlava</v>
      </c>
      <c r="K93" s="31"/>
      <c r="L93" s="34"/>
    </row>
    <row r="94" spans="2:12" s="1" customFormat="1" ht="15.2" customHeight="1">
      <c r="B94" s="30"/>
      <c r="C94" s="25" t="s">
        <v>28</v>
      </c>
      <c r="D94" s="31"/>
      <c r="E94" s="31"/>
      <c r="F94" s="23" t="str">
        <f>IF(E20="","",E20)</f>
        <v>Vyplň údaj</v>
      </c>
      <c r="G94" s="31"/>
      <c r="H94" s="31"/>
      <c r="I94" s="110" t="s">
        <v>33</v>
      </c>
      <c r="J94" s="28" t="str">
        <f>E26</f>
        <v>ing. Tomáš Bačík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09"/>
      <c r="J95" s="31"/>
      <c r="K95" s="31"/>
      <c r="L95" s="34"/>
    </row>
    <row r="96" spans="2:12" s="1" customFormat="1" ht="29.25" customHeight="1">
      <c r="B96" s="30"/>
      <c r="C96" s="144" t="s">
        <v>99</v>
      </c>
      <c r="D96" s="145"/>
      <c r="E96" s="145"/>
      <c r="F96" s="145"/>
      <c r="G96" s="145"/>
      <c r="H96" s="145"/>
      <c r="I96" s="146"/>
      <c r="J96" s="147" t="s">
        <v>100</v>
      </c>
      <c r="K96" s="145"/>
      <c r="L96" s="34"/>
    </row>
    <row r="97" spans="2:12" s="1" customFormat="1" ht="10.35" customHeight="1">
      <c r="B97" s="30"/>
      <c r="C97" s="31"/>
      <c r="D97" s="31"/>
      <c r="E97" s="31"/>
      <c r="F97" s="31"/>
      <c r="G97" s="31"/>
      <c r="H97" s="31"/>
      <c r="I97" s="109"/>
      <c r="J97" s="31"/>
      <c r="K97" s="31"/>
      <c r="L97" s="34"/>
    </row>
    <row r="98" spans="2:47" s="1" customFormat="1" ht="22.9" customHeight="1">
      <c r="B98" s="30"/>
      <c r="C98" s="148" t="s">
        <v>101</v>
      </c>
      <c r="D98" s="31"/>
      <c r="E98" s="31"/>
      <c r="F98" s="31"/>
      <c r="G98" s="31"/>
      <c r="H98" s="31"/>
      <c r="I98" s="109"/>
      <c r="J98" s="75">
        <f>J121</f>
        <v>0</v>
      </c>
      <c r="K98" s="31"/>
      <c r="L98" s="34"/>
      <c r="AU98" s="13" t="s">
        <v>102</v>
      </c>
    </row>
    <row r="99" spans="2:12" s="8" customFormat="1" ht="24.95" customHeight="1">
      <c r="B99" s="149"/>
      <c r="C99" s="150"/>
      <c r="D99" s="151" t="s">
        <v>103</v>
      </c>
      <c r="E99" s="152"/>
      <c r="F99" s="152"/>
      <c r="G99" s="152"/>
      <c r="H99" s="152"/>
      <c r="I99" s="153"/>
      <c r="J99" s="154">
        <f>J122</f>
        <v>0</v>
      </c>
      <c r="K99" s="150"/>
      <c r="L99" s="155"/>
    </row>
    <row r="100" spans="2:12" s="1" customFormat="1" ht="21.75" customHeight="1">
      <c r="B100" s="30"/>
      <c r="C100" s="31"/>
      <c r="D100" s="31"/>
      <c r="E100" s="31"/>
      <c r="F100" s="31"/>
      <c r="G100" s="31"/>
      <c r="H100" s="31"/>
      <c r="I100" s="109"/>
      <c r="J100" s="31"/>
      <c r="K100" s="31"/>
      <c r="L100" s="34"/>
    </row>
    <row r="101" spans="2:12" s="1" customFormat="1" ht="6.95" customHeight="1">
      <c r="B101" s="45"/>
      <c r="C101" s="46"/>
      <c r="D101" s="46"/>
      <c r="E101" s="46"/>
      <c r="F101" s="46"/>
      <c r="G101" s="46"/>
      <c r="H101" s="46"/>
      <c r="I101" s="140"/>
      <c r="J101" s="46"/>
      <c r="K101" s="46"/>
      <c r="L101" s="34"/>
    </row>
    <row r="105" spans="2:12" s="1" customFormat="1" ht="6.95" customHeight="1">
      <c r="B105" s="47"/>
      <c r="C105" s="48"/>
      <c r="D105" s="48"/>
      <c r="E105" s="48"/>
      <c r="F105" s="48"/>
      <c r="G105" s="48"/>
      <c r="H105" s="48"/>
      <c r="I105" s="143"/>
      <c r="J105" s="48"/>
      <c r="K105" s="48"/>
      <c r="L105" s="34"/>
    </row>
    <row r="106" spans="2:12" s="1" customFormat="1" ht="24.95" customHeight="1">
      <c r="B106" s="30"/>
      <c r="C106" s="19" t="s">
        <v>104</v>
      </c>
      <c r="D106" s="31"/>
      <c r="E106" s="31"/>
      <c r="F106" s="31"/>
      <c r="G106" s="31"/>
      <c r="H106" s="31"/>
      <c r="I106" s="109"/>
      <c r="J106" s="31"/>
      <c r="K106" s="31"/>
      <c r="L106" s="34"/>
    </row>
    <row r="107" spans="2:12" s="1" customFormat="1" ht="6.95" customHeight="1">
      <c r="B107" s="30"/>
      <c r="C107" s="31"/>
      <c r="D107" s="31"/>
      <c r="E107" s="31"/>
      <c r="F107" s="31"/>
      <c r="G107" s="31"/>
      <c r="H107" s="31"/>
      <c r="I107" s="109"/>
      <c r="J107" s="31"/>
      <c r="K107" s="31"/>
      <c r="L107" s="34"/>
    </row>
    <row r="108" spans="2:12" s="1" customFormat="1" ht="12" customHeight="1">
      <c r="B108" s="30"/>
      <c r="C108" s="25" t="s">
        <v>16</v>
      </c>
      <c r="D108" s="31"/>
      <c r="E108" s="31"/>
      <c r="F108" s="31"/>
      <c r="G108" s="31"/>
      <c r="H108" s="31"/>
      <c r="I108" s="109"/>
      <c r="J108" s="31"/>
      <c r="K108" s="31"/>
      <c r="L108" s="34"/>
    </row>
    <row r="109" spans="2:12" s="1" customFormat="1" ht="16.5" customHeight="1">
      <c r="B109" s="30"/>
      <c r="C109" s="31"/>
      <c r="D109" s="31"/>
      <c r="E109" s="270" t="str">
        <f>E7</f>
        <v>Modernizace energocentra – TS 1, Krajská zdravotní a.s. – Nemocnice Teplice o.z.</v>
      </c>
      <c r="F109" s="271"/>
      <c r="G109" s="271"/>
      <c r="H109" s="271"/>
      <c r="I109" s="109"/>
      <c r="J109" s="31"/>
      <c r="K109" s="31"/>
      <c r="L109" s="34"/>
    </row>
    <row r="110" spans="2:12" ht="12" customHeight="1">
      <c r="B110" s="17"/>
      <c r="C110" s="25" t="s">
        <v>92</v>
      </c>
      <c r="D110" s="18"/>
      <c r="E110" s="18"/>
      <c r="F110" s="18"/>
      <c r="G110" s="18"/>
      <c r="H110" s="18"/>
      <c r="J110" s="18"/>
      <c r="K110" s="18"/>
      <c r="L110" s="16"/>
    </row>
    <row r="111" spans="2:12" s="1" customFormat="1" ht="16.5" customHeight="1">
      <c r="B111" s="30"/>
      <c r="C111" s="31"/>
      <c r="D111" s="31"/>
      <c r="E111" s="270" t="s">
        <v>93</v>
      </c>
      <c r="F111" s="272"/>
      <c r="G111" s="272"/>
      <c r="H111" s="272"/>
      <c r="I111" s="109"/>
      <c r="J111" s="31"/>
      <c r="K111" s="31"/>
      <c r="L111" s="34"/>
    </row>
    <row r="112" spans="2:12" s="1" customFormat="1" ht="12" customHeight="1">
      <c r="B112" s="30"/>
      <c r="C112" s="25" t="s">
        <v>94</v>
      </c>
      <c r="D112" s="31"/>
      <c r="E112" s="31"/>
      <c r="F112" s="31"/>
      <c r="G112" s="31"/>
      <c r="H112" s="31"/>
      <c r="I112" s="109"/>
      <c r="J112" s="31"/>
      <c r="K112" s="31"/>
      <c r="L112" s="34"/>
    </row>
    <row r="113" spans="2:12" s="1" customFormat="1" ht="16.5" customHeight="1">
      <c r="B113" s="30"/>
      <c r="C113" s="31"/>
      <c r="D113" s="31"/>
      <c r="E113" s="238" t="str">
        <f>E11</f>
        <v>D2_51_1_7.etapa - 7.etapa - Položky související s unifikací ČEZ 35-22 kV, výměna transformátorů</v>
      </c>
      <c r="F113" s="272"/>
      <c r="G113" s="272"/>
      <c r="H113" s="272"/>
      <c r="I113" s="109"/>
      <c r="J113" s="31"/>
      <c r="K113" s="31"/>
      <c r="L113" s="34"/>
    </row>
    <row r="114" spans="2:12" s="1" customFormat="1" ht="6.95" customHeight="1">
      <c r="B114" s="30"/>
      <c r="C114" s="31"/>
      <c r="D114" s="31"/>
      <c r="E114" s="31"/>
      <c r="F114" s="31"/>
      <c r="G114" s="31"/>
      <c r="H114" s="31"/>
      <c r="I114" s="109"/>
      <c r="J114" s="31"/>
      <c r="K114" s="31"/>
      <c r="L114" s="34"/>
    </row>
    <row r="115" spans="2:12" s="1" customFormat="1" ht="12" customHeight="1">
      <c r="B115" s="30"/>
      <c r="C115" s="25" t="s">
        <v>20</v>
      </c>
      <c r="D115" s="31"/>
      <c r="E115" s="31"/>
      <c r="F115" s="23" t="str">
        <f>F14</f>
        <v xml:space="preserve"> </v>
      </c>
      <c r="G115" s="31"/>
      <c r="H115" s="31"/>
      <c r="I115" s="110" t="s">
        <v>22</v>
      </c>
      <c r="J115" s="57" t="str">
        <f>IF(J14="","",J14)</f>
        <v>5. 4. 2019</v>
      </c>
      <c r="K115" s="31"/>
      <c r="L115" s="34"/>
    </row>
    <row r="116" spans="2:12" s="1" customFormat="1" ht="6.95" customHeight="1">
      <c r="B116" s="30"/>
      <c r="C116" s="31"/>
      <c r="D116" s="31"/>
      <c r="E116" s="31"/>
      <c r="F116" s="31"/>
      <c r="G116" s="31"/>
      <c r="H116" s="31"/>
      <c r="I116" s="109"/>
      <c r="J116" s="31"/>
      <c r="K116" s="31"/>
      <c r="L116" s="34"/>
    </row>
    <row r="117" spans="2:12" s="1" customFormat="1" ht="43.15" customHeight="1">
      <c r="B117" s="30"/>
      <c r="C117" s="25" t="s">
        <v>24</v>
      </c>
      <c r="D117" s="31"/>
      <c r="E117" s="31"/>
      <c r="F117" s="23" t="str">
        <f>E17</f>
        <v>Krajská zdravotní a.s., Ústi nad Labem</v>
      </c>
      <c r="G117" s="31"/>
      <c r="H117" s="31"/>
      <c r="I117" s="110" t="s">
        <v>30</v>
      </c>
      <c r="J117" s="28" t="str">
        <f>E23</f>
        <v>Atelier Penta v.o.s., Mrštíkova 12, Jihlava</v>
      </c>
      <c r="K117" s="31"/>
      <c r="L117" s="34"/>
    </row>
    <row r="118" spans="2:12" s="1" customFormat="1" ht="15.2" customHeight="1">
      <c r="B118" s="30"/>
      <c r="C118" s="25" t="s">
        <v>28</v>
      </c>
      <c r="D118" s="31"/>
      <c r="E118" s="31"/>
      <c r="F118" s="23" t="str">
        <f>IF(E20="","",E20)</f>
        <v>Vyplň údaj</v>
      </c>
      <c r="G118" s="31"/>
      <c r="H118" s="31"/>
      <c r="I118" s="110" t="s">
        <v>33</v>
      </c>
      <c r="J118" s="28" t="str">
        <f>E26</f>
        <v>ing. Tomáš Bačík</v>
      </c>
      <c r="K118" s="31"/>
      <c r="L118" s="34"/>
    </row>
    <row r="119" spans="2:12" s="1" customFormat="1" ht="10.35" customHeight="1">
      <c r="B119" s="30"/>
      <c r="C119" s="31"/>
      <c r="D119" s="31"/>
      <c r="E119" s="31"/>
      <c r="F119" s="31"/>
      <c r="G119" s="31"/>
      <c r="H119" s="31"/>
      <c r="I119" s="109"/>
      <c r="J119" s="31"/>
      <c r="K119" s="31"/>
      <c r="L119" s="34"/>
    </row>
    <row r="120" spans="2:20" s="9" customFormat="1" ht="29.25" customHeight="1">
      <c r="B120" s="156"/>
      <c r="C120" s="157" t="s">
        <v>105</v>
      </c>
      <c r="D120" s="158" t="s">
        <v>61</v>
      </c>
      <c r="E120" s="158" t="s">
        <v>57</v>
      </c>
      <c r="F120" s="158" t="s">
        <v>58</v>
      </c>
      <c r="G120" s="158" t="s">
        <v>106</v>
      </c>
      <c r="H120" s="158" t="s">
        <v>107</v>
      </c>
      <c r="I120" s="159" t="s">
        <v>108</v>
      </c>
      <c r="J120" s="158" t="s">
        <v>100</v>
      </c>
      <c r="K120" s="160" t="s">
        <v>109</v>
      </c>
      <c r="L120" s="161"/>
      <c r="M120" s="66" t="s">
        <v>1</v>
      </c>
      <c r="N120" s="67" t="s">
        <v>40</v>
      </c>
      <c r="O120" s="67" t="s">
        <v>110</v>
      </c>
      <c r="P120" s="67" t="s">
        <v>111</v>
      </c>
      <c r="Q120" s="67" t="s">
        <v>112</v>
      </c>
      <c r="R120" s="67" t="s">
        <v>113</v>
      </c>
      <c r="S120" s="67" t="s">
        <v>114</v>
      </c>
      <c r="T120" s="68" t="s">
        <v>115</v>
      </c>
    </row>
    <row r="121" spans="2:63" s="1" customFormat="1" ht="22.9" customHeight="1">
      <c r="B121" s="30"/>
      <c r="C121" s="73" t="s">
        <v>116</v>
      </c>
      <c r="D121" s="31"/>
      <c r="E121" s="31"/>
      <c r="F121" s="31"/>
      <c r="G121" s="31"/>
      <c r="H121" s="31"/>
      <c r="I121" s="109"/>
      <c r="J121" s="162">
        <f>BK121</f>
        <v>0</v>
      </c>
      <c r="K121" s="31"/>
      <c r="L121" s="34"/>
      <c r="M121" s="69"/>
      <c r="N121" s="70"/>
      <c r="O121" s="70"/>
      <c r="P121" s="163">
        <f>P122</f>
        <v>0</v>
      </c>
      <c r="Q121" s="70"/>
      <c r="R121" s="163">
        <f>R122</f>
        <v>0</v>
      </c>
      <c r="S121" s="70"/>
      <c r="T121" s="164">
        <f>T122</f>
        <v>0</v>
      </c>
      <c r="AT121" s="13" t="s">
        <v>75</v>
      </c>
      <c r="AU121" s="13" t="s">
        <v>102</v>
      </c>
      <c r="BK121" s="165">
        <f>BK122</f>
        <v>0</v>
      </c>
    </row>
    <row r="122" spans="2:63" s="10" customFormat="1" ht="25.9" customHeight="1">
      <c r="B122" s="166"/>
      <c r="C122" s="167"/>
      <c r="D122" s="168" t="s">
        <v>75</v>
      </c>
      <c r="E122" s="169" t="s">
        <v>117</v>
      </c>
      <c r="F122" s="169" t="s">
        <v>118</v>
      </c>
      <c r="G122" s="167"/>
      <c r="H122" s="167"/>
      <c r="I122" s="170"/>
      <c r="J122" s="171">
        <f>BK122</f>
        <v>0</v>
      </c>
      <c r="K122" s="167"/>
      <c r="L122" s="172"/>
      <c r="M122" s="173"/>
      <c r="N122" s="174"/>
      <c r="O122" s="174"/>
      <c r="P122" s="175">
        <f>SUM(P123:P140)</f>
        <v>0</v>
      </c>
      <c r="Q122" s="174"/>
      <c r="R122" s="175">
        <f>SUM(R123:R140)</f>
        <v>0</v>
      </c>
      <c r="S122" s="174"/>
      <c r="T122" s="176">
        <f>SUM(T123:T140)</f>
        <v>0</v>
      </c>
      <c r="AR122" s="177" t="s">
        <v>119</v>
      </c>
      <c r="AT122" s="178" t="s">
        <v>75</v>
      </c>
      <c r="AU122" s="178" t="s">
        <v>76</v>
      </c>
      <c r="AY122" s="177" t="s">
        <v>120</v>
      </c>
      <c r="BK122" s="179">
        <f>SUM(BK123:BK140)</f>
        <v>0</v>
      </c>
    </row>
    <row r="123" spans="2:65" s="1" customFormat="1" ht="48" customHeight="1">
      <c r="B123" s="30"/>
      <c r="C123" s="180" t="s">
        <v>121</v>
      </c>
      <c r="D123" s="180" t="s">
        <v>122</v>
      </c>
      <c r="E123" s="181" t="s">
        <v>123</v>
      </c>
      <c r="F123" s="182" t="s">
        <v>124</v>
      </c>
      <c r="G123" s="183" t="s">
        <v>125</v>
      </c>
      <c r="H123" s="184">
        <v>3</v>
      </c>
      <c r="I123" s="185"/>
      <c r="J123" s="186">
        <f>ROUND(I123*H123,2)</f>
        <v>0</v>
      </c>
      <c r="K123" s="182" t="s">
        <v>1</v>
      </c>
      <c r="L123" s="187"/>
      <c r="M123" s="188" t="s">
        <v>1</v>
      </c>
      <c r="N123" s="189" t="s">
        <v>41</v>
      </c>
      <c r="O123" s="6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92" t="s">
        <v>126</v>
      </c>
      <c r="AT123" s="192" t="s">
        <v>122</v>
      </c>
      <c r="AU123" s="192" t="s">
        <v>83</v>
      </c>
      <c r="AY123" s="13" t="s">
        <v>120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3" t="s">
        <v>83</v>
      </c>
      <c r="BK123" s="193">
        <f>ROUND(I123*H123,2)</f>
        <v>0</v>
      </c>
      <c r="BL123" s="13" t="s">
        <v>126</v>
      </c>
      <c r="BM123" s="192" t="s">
        <v>127</v>
      </c>
    </row>
    <row r="124" spans="2:51" s="11" customFormat="1" ht="11.25">
      <c r="B124" s="194"/>
      <c r="C124" s="195"/>
      <c r="D124" s="196" t="s">
        <v>128</v>
      </c>
      <c r="E124" s="197" t="s">
        <v>1</v>
      </c>
      <c r="F124" s="198" t="s">
        <v>129</v>
      </c>
      <c r="G124" s="195"/>
      <c r="H124" s="199">
        <v>3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128</v>
      </c>
      <c r="AU124" s="205" t="s">
        <v>83</v>
      </c>
      <c r="AV124" s="11" t="s">
        <v>85</v>
      </c>
      <c r="AW124" s="11" t="s">
        <v>32</v>
      </c>
      <c r="AX124" s="11" t="s">
        <v>76</v>
      </c>
      <c r="AY124" s="205" t="s">
        <v>120</v>
      </c>
    </row>
    <row r="125" spans="2:65" s="1" customFormat="1" ht="24" customHeight="1">
      <c r="B125" s="30"/>
      <c r="C125" s="206" t="s">
        <v>130</v>
      </c>
      <c r="D125" s="206" t="s">
        <v>131</v>
      </c>
      <c r="E125" s="207" t="s">
        <v>132</v>
      </c>
      <c r="F125" s="208" t="s">
        <v>133</v>
      </c>
      <c r="G125" s="209" t="s">
        <v>134</v>
      </c>
      <c r="H125" s="210">
        <v>3</v>
      </c>
      <c r="I125" s="211"/>
      <c r="J125" s="212">
        <f>ROUND(I125*H125,2)</f>
        <v>0</v>
      </c>
      <c r="K125" s="208" t="s">
        <v>135</v>
      </c>
      <c r="L125" s="34"/>
      <c r="M125" s="213" t="s">
        <v>1</v>
      </c>
      <c r="N125" s="214" t="s">
        <v>41</v>
      </c>
      <c r="O125" s="6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92" t="s">
        <v>136</v>
      </c>
      <c r="AT125" s="192" t="s">
        <v>131</v>
      </c>
      <c r="AU125" s="192" t="s">
        <v>83</v>
      </c>
      <c r="AY125" s="13" t="s">
        <v>120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3" t="s">
        <v>83</v>
      </c>
      <c r="BK125" s="193">
        <f>ROUND(I125*H125,2)</f>
        <v>0</v>
      </c>
      <c r="BL125" s="13" t="s">
        <v>136</v>
      </c>
      <c r="BM125" s="192" t="s">
        <v>137</v>
      </c>
    </row>
    <row r="126" spans="2:65" s="1" customFormat="1" ht="24" customHeight="1">
      <c r="B126" s="30"/>
      <c r="C126" s="180" t="s">
        <v>138</v>
      </c>
      <c r="D126" s="180" t="s">
        <v>122</v>
      </c>
      <c r="E126" s="181" t="s">
        <v>139</v>
      </c>
      <c r="F126" s="182" t="s">
        <v>140</v>
      </c>
      <c r="G126" s="183" t="s">
        <v>125</v>
      </c>
      <c r="H126" s="184">
        <v>3</v>
      </c>
      <c r="I126" s="185"/>
      <c r="J126" s="186">
        <f>ROUND(I126*H126,2)</f>
        <v>0</v>
      </c>
      <c r="K126" s="182" t="s">
        <v>1</v>
      </c>
      <c r="L126" s="187"/>
      <c r="M126" s="188" t="s">
        <v>1</v>
      </c>
      <c r="N126" s="189" t="s">
        <v>41</v>
      </c>
      <c r="O126" s="6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192" t="s">
        <v>141</v>
      </c>
      <c r="AT126" s="192" t="s">
        <v>122</v>
      </c>
      <c r="AU126" s="192" t="s">
        <v>83</v>
      </c>
      <c r="AY126" s="13" t="s">
        <v>120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3" t="s">
        <v>83</v>
      </c>
      <c r="BK126" s="193">
        <f>ROUND(I126*H126,2)</f>
        <v>0</v>
      </c>
      <c r="BL126" s="13" t="s">
        <v>136</v>
      </c>
      <c r="BM126" s="192" t="s">
        <v>142</v>
      </c>
    </row>
    <row r="127" spans="2:65" s="1" customFormat="1" ht="24" customHeight="1">
      <c r="B127" s="30"/>
      <c r="C127" s="206" t="s">
        <v>143</v>
      </c>
      <c r="D127" s="206" t="s">
        <v>131</v>
      </c>
      <c r="E127" s="207" t="s">
        <v>144</v>
      </c>
      <c r="F127" s="208" t="s">
        <v>145</v>
      </c>
      <c r="G127" s="209" t="s">
        <v>134</v>
      </c>
      <c r="H127" s="210">
        <v>3</v>
      </c>
      <c r="I127" s="211"/>
      <c r="J127" s="212">
        <f>ROUND(I127*H127,2)</f>
        <v>0</v>
      </c>
      <c r="K127" s="208" t="s">
        <v>135</v>
      </c>
      <c r="L127" s="34"/>
      <c r="M127" s="213" t="s">
        <v>1</v>
      </c>
      <c r="N127" s="214" t="s">
        <v>41</v>
      </c>
      <c r="O127" s="6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92" t="s">
        <v>136</v>
      </c>
      <c r="AT127" s="192" t="s">
        <v>131</v>
      </c>
      <c r="AU127" s="192" t="s">
        <v>83</v>
      </c>
      <c r="AY127" s="13" t="s">
        <v>120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3" t="s">
        <v>83</v>
      </c>
      <c r="BK127" s="193">
        <f>ROUND(I127*H127,2)</f>
        <v>0</v>
      </c>
      <c r="BL127" s="13" t="s">
        <v>136</v>
      </c>
      <c r="BM127" s="192" t="s">
        <v>146</v>
      </c>
    </row>
    <row r="128" spans="2:65" s="1" customFormat="1" ht="24" customHeight="1">
      <c r="B128" s="30"/>
      <c r="C128" s="206" t="s">
        <v>147</v>
      </c>
      <c r="D128" s="206" t="s">
        <v>131</v>
      </c>
      <c r="E128" s="207" t="s">
        <v>148</v>
      </c>
      <c r="F128" s="208" t="s">
        <v>149</v>
      </c>
      <c r="G128" s="209" t="s">
        <v>134</v>
      </c>
      <c r="H128" s="210">
        <v>3</v>
      </c>
      <c r="I128" s="211"/>
      <c r="J128" s="212">
        <f>ROUND(I128*H128,2)</f>
        <v>0</v>
      </c>
      <c r="K128" s="208" t="s">
        <v>1</v>
      </c>
      <c r="L128" s="34"/>
      <c r="M128" s="213" t="s">
        <v>1</v>
      </c>
      <c r="N128" s="214" t="s">
        <v>41</v>
      </c>
      <c r="O128" s="6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92" t="s">
        <v>136</v>
      </c>
      <c r="AT128" s="192" t="s">
        <v>131</v>
      </c>
      <c r="AU128" s="192" t="s">
        <v>83</v>
      </c>
      <c r="AY128" s="13" t="s">
        <v>120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3" t="s">
        <v>83</v>
      </c>
      <c r="BK128" s="193">
        <f>ROUND(I128*H128,2)</f>
        <v>0</v>
      </c>
      <c r="BL128" s="13" t="s">
        <v>136</v>
      </c>
      <c r="BM128" s="192" t="s">
        <v>150</v>
      </c>
    </row>
    <row r="129" spans="2:51" s="11" customFormat="1" ht="11.25">
      <c r="B129" s="194"/>
      <c r="C129" s="195"/>
      <c r="D129" s="196" t="s">
        <v>128</v>
      </c>
      <c r="E129" s="197" t="s">
        <v>1</v>
      </c>
      <c r="F129" s="198" t="s">
        <v>151</v>
      </c>
      <c r="G129" s="195"/>
      <c r="H129" s="199">
        <v>3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128</v>
      </c>
      <c r="AU129" s="205" t="s">
        <v>83</v>
      </c>
      <c r="AV129" s="11" t="s">
        <v>85</v>
      </c>
      <c r="AW129" s="11" t="s">
        <v>32</v>
      </c>
      <c r="AX129" s="11" t="s">
        <v>76</v>
      </c>
      <c r="AY129" s="205" t="s">
        <v>120</v>
      </c>
    </row>
    <row r="130" spans="2:65" s="1" customFormat="1" ht="16.5" customHeight="1">
      <c r="B130" s="30"/>
      <c r="C130" s="180" t="s">
        <v>152</v>
      </c>
      <c r="D130" s="180" t="s">
        <v>122</v>
      </c>
      <c r="E130" s="181" t="s">
        <v>153</v>
      </c>
      <c r="F130" s="182" t="s">
        <v>154</v>
      </c>
      <c r="G130" s="183" t="s">
        <v>155</v>
      </c>
      <c r="H130" s="184">
        <v>24</v>
      </c>
      <c r="I130" s="185"/>
      <c r="J130" s="186">
        <f>ROUND(I130*H130,2)</f>
        <v>0</v>
      </c>
      <c r="K130" s="182" t="s">
        <v>1</v>
      </c>
      <c r="L130" s="187"/>
      <c r="M130" s="188" t="s">
        <v>1</v>
      </c>
      <c r="N130" s="189" t="s">
        <v>41</v>
      </c>
      <c r="O130" s="6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92" t="s">
        <v>156</v>
      </c>
      <c r="AT130" s="192" t="s">
        <v>122</v>
      </c>
      <c r="AU130" s="192" t="s">
        <v>83</v>
      </c>
      <c r="AY130" s="13" t="s">
        <v>120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3" t="s">
        <v>83</v>
      </c>
      <c r="BK130" s="193">
        <f>ROUND(I130*H130,2)</f>
        <v>0</v>
      </c>
      <c r="BL130" s="13" t="s">
        <v>156</v>
      </c>
      <c r="BM130" s="192" t="s">
        <v>157</v>
      </c>
    </row>
    <row r="131" spans="2:51" s="11" customFormat="1" ht="11.25">
      <c r="B131" s="194"/>
      <c r="C131" s="195"/>
      <c r="D131" s="196" t="s">
        <v>128</v>
      </c>
      <c r="E131" s="197" t="s">
        <v>1</v>
      </c>
      <c r="F131" s="198" t="s">
        <v>158</v>
      </c>
      <c r="G131" s="195"/>
      <c r="H131" s="199">
        <v>24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128</v>
      </c>
      <c r="AU131" s="205" t="s">
        <v>83</v>
      </c>
      <c r="AV131" s="11" t="s">
        <v>85</v>
      </c>
      <c r="AW131" s="11" t="s">
        <v>32</v>
      </c>
      <c r="AX131" s="11" t="s">
        <v>76</v>
      </c>
      <c r="AY131" s="205" t="s">
        <v>120</v>
      </c>
    </row>
    <row r="132" spans="2:65" s="1" customFormat="1" ht="24" customHeight="1">
      <c r="B132" s="30"/>
      <c r="C132" s="206" t="s">
        <v>159</v>
      </c>
      <c r="D132" s="206" t="s">
        <v>131</v>
      </c>
      <c r="E132" s="207" t="s">
        <v>160</v>
      </c>
      <c r="F132" s="208" t="s">
        <v>161</v>
      </c>
      <c r="G132" s="209" t="s">
        <v>155</v>
      </c>
      <c r="H132" s="210">
        <v>24</v>
      </c>
      <c r="I132" s="211"/>
      <c r="J132" s="212">
        <f>ROUND(I132*H132,2)</f>
        <v>0</v>
      </c>
      <c r="K132" s="208" t="s">
        <v>135</v>
      </c>
      <c r="L132" s="34"/>
      <c r="M132" s="213" t="s">
        <v>1</v>
      </c>
      <c r="N132" s="214" t="s">
        <v>41</v>
      </c>
      <c r="O132" s="6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192" t="s">
        <v>136</v>
      </c>
      <c r="AT132" s="192" t="s">
        <v>131</v>
      </c>
      <c r="AU132" s="192" t="s">
        <v>83</v>
      </c>
      <c r="AY132" s="13" t="s">
        <v>120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3" t="s">
        <v>83</v>
      </c>
      <c r="BK132" s="193">
        <f>ROUND(I132*H132,2)</f>
        <v>0</v>
      </c>
      <c r="BL132" s="13" t="s">
        <v>136</v>
      </c>
      <c r="BM132" s="192" t="s">
        <v>162</v>
      </c>
    </row>
    <row r="133" spans="2:65" s="1" customFormat="1" ht="24" customHeight="1">
      <c r="B133" s="30"/>
      <c r="C133" s="180" t="s">
        <v>163</v>
      </c>
      <c r="D133" s="180" t="s">
        <v>122</v>
      </c>
      <c r="E133" s="181" t="s">
        <v>164</v>
      </c>
      <c r="F133" s="182" t="s">
        <v>165</v>
      </c>
      <c r="G133" s="183" t="s">
        <v>166</v>
      </c>
      <c r="H133" s="184">
        <v>1</v>
      </c>
      <c r="I133" s="185"/>
      <c r="J133" s="186">
        <f>ROUND(I133*H133,2)</f>
        <v>0</v>
      </c>
      <c r="K133" s="182" t="s">
        <v>1</v>
      </c>
      <c r="L133" s="187"/>
      <c r="M133" s="188" t="s">
        <v>1</v>
      </c>
      <c r="N133" s="189" t="s">
        <v>41</v>
      </c>
      <c r="O133" s="6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192" t="s">
        <v>156</v>
      </c>
      <c r="AT133" s="192" t="s">
        <v>122</v>
      </c>
      <c r="AU133" s="192" t="s">
        <v>83</v>
      </c>
      <c r="AY133" s="13" t="s">
        <v>120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3" t="s">
        <v>83</v>
      </c>
      <c r="BK133" s="193">
        <f>ROUND(I133*H133,2)</f>
        <v>0</v>
      </c>
      <c r="BL133" s="13" t="s">
        <v>156</v>
      </c>
      <c r="BM133" s="192" t="s">
        <v>167</v>
      </c>
    </row>
    <row r="134" spans="2:51" s="11" customFormat="1" ht="11.25">
      <c r="B134" s="194"/>
      <c r="C134" s="195"/>
      <c r="D134" s="196" t="s">
        <v>128</v>
      </c>
      <c r="E134" s="197" t="s">
        <v>1</v>
      </c>
      <c r="F134" s="198" t="s">
        <v>168</v>
      </c>
      <c r="G134" s="195"/>
      <c r="H134" s="199">
        <v>1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128</v>
      </c>
      <c r="AU134" s="205" t="s">
        <v>83</v>
      </c>
      <c r="AV134" s="11" t="s">
        <v>85</v>
      </c>
      <c r="AW134" s="11" t="s">
        <v>32</v>
      </c>
      <c r="AX134" s="11" t="s">
        <v>76</v>
      </c>
      <c r="AY134" s="205" t="s">
        <v>120</v>
      </c>
    </row>
    <row r="135" spans="2:51" s="11" customFormat="1" ht="11.25">
      <c r="B135" s="194"/>
      <c r="C135" s="195"/>
      <c r="D135" s="196" t="s">
        <v>128</v>
      </c>
      <c r="E135" s="197" t="s">
        <v>1</v>
      </c>
      <c r="F135" s="198" t="s">
        <v>169</v>
      </c>
      <c r="G135" s="195"/>
      <c r="H135" s="199">
        <v>0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128</v>
      </c>
      <c r="AU135" s="205" t="s">
        <v>83</v>
      </c>
      <c r="AV135" s="11" t="s">
        <v>85</v>
      </c>
      <c r="AW135" s="11" t="s">
        <v>32</v>
      </c>
      <c r="AX135" s="11" t="s">
        <v>76</v>
      </c>
      <c r="AY135" s="205" t="s">
        <v>120</v>
      </c>
    </row>
    <row r="136" spans="2:65" s="1" customFormat="1" ht="24" customHeight="1">
      <c r="B136" s="30"/>
      <c r="C136" s="206" t="s">
        <v>170</v>
      </c>
      <c r="D136" s="206" t="s">
        <v>131</v>
      </c>
      <c r="E136" s="207" t="s">
        <v>171</v>
      </c>
      <c r="F136" s="208" t="s">
        <v>172</v>
      </c>
      <c r="G136" s="209" t="s">
        <v>134</v>
      </c>
      <c r="H136" s="210">
        <v>6</v>
      </c>
      <c r="I136" s="211"/>
      <c r="J136" s="212">
        <f>ROUND(I136*H136,2)</f>
        <v>0</v>
      </c>
      <c r="K136" s="208" t="s">
        <v>135</v>
      </c>
      <c r="L136" s="34"/>
      <c r="M136" s="213" t="s">
        <v>1</v>
      </c>
      <c r="N136" s="214" t="s">
        <v>41</v>
      </c>
      <c r="O136" s="6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92" t="s">
        <v>136</v>
      </c>
      <c r="AT136" s="192" t="s">
        <v>131</v>
      </c>
      <c r="AU136" s="192" t="s">
        <v>83</v>
      </c>
      <c r="AY136" s="13" t="s">
        <v>120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3" t="s">
        <v>83</v>
      </c>
      <c r="BK136" s="193">
        <f>ROUND(I136*H136,2)</f>
        <v>0</v>
      </c>
      <c r="BL136" s="13" t="s">
        <v>136</v>
      </c>
      <c r="BM136" s="192" t="s">
        <v>173</v>
      </c>
    </row>
    <row r="137" spans="2:51" s="11" customFormat="1" ht="11.25">
      <c r="B137" s="194"/>
      <c r="C137" s="195"/>
      <c r="D137" s="196" t="s">
        <v>128</v>
      </c>
      <c r="E137" s="197" t="s">
        <v>1</v>
      </c>
      <c r="F137" s="198" t="s">
        <v>174</v>
      </c>
      <c r="G137" s="195"/>
      <c r="H137" s="199">
        <v>3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128</v>
      </c>
      <c r="AU137" s="205" t="s">
        <v>83</v>
      </c>
      <c r="AV137" s="11" t="s">
        <v>85</v>
      </c>
      <c r="AW137" s="11" t="s">
        <v>32</v>
      </c>
      <c r="AX137" s="11" t="s">
        <v>76</v>
      </c>
      <c r="AY137" s="205" t="s">
        <v>120</v>
      </c>
    </row>
    <row r="138" spans="2:51" s="11" customFormat="1" ht="11.25">
      <c r="B138" s="194"/>
      <c r="C138" s="195"/>
      <c r="D138" s="196" t="s">
        <v>128</v>
      </c>
      <c r="E138" s="197" t="s">
        <v>1</v>
      </c>
      <c r="F138" s="198" t="s">
        <v>175</v>
      </c>
      <c r="G138" s="195"/>
      <c r="H138" s="199">
        <v>3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128</v>
      </c>
      <c r="AU138" s="205" t="s">
        <v>83</v>
      </c>
      <c r="AV138" s="11" t="s">
        <v>85</v>
      </c>
      <c r="AW138" s="11" t="s">
        <v>32</v>
      </c>
      <c r="AX138" s="11" t="s">
        <v>76</v>
      </c>
      <c r="AY138" s="205" t="s">
        <v>120</v>
      </c>
    </row>
    <row r="139" spans="2:65" s="1" customFormat="1" ht="16.5" customHeight="1">
      <c r="B139" s="30"/>
      <c r="C139" s="206" t="s">
        <v>176</v>
      </c>
      <c r="D139" s="206" t="s">
        <v>131</v>
      </c>
      <c r="E139" s="207" t="s">
        <v>177</v>
      </c>
      <c r="F139" s="208" t="s">
        <v>178</v>
      </c>
      <c r="G139" s="209" t="s">
        <v>134</v>
      </c>
      <c r="H139" s="210">
        <v>6</v>
      </c>
      <c r="I139" s="211"/>
      <c r="J139" s="212">
        <f>ROUND(I139*H139,2)</f>
        <v>0</v>
      </c>
      <c r="K139" s="208" t="s">
        <v>135</v>
      </c>
      <c r="L139" s="34"/>
      <c r="M139" s="213" t="s">
        <v>1</v>
      </c>
      <c r="N139" s="214" t="s">
        <v>41</v>
      </c>
      <c r="O139" s="6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92" t="s">
        <v>136</v>
      </c>
      <c r="AT139" s="192" t="s">
        <v>131</v>
      </c>
      <c r="AU139" s="192" t="s">
        <v>83</v>
      </c>
      <c r="AY139" s="13" t="s">
        <v>120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3" t="s">
        <v>83</v>
      </c>
      <c r="BK139" s="193">
        <f>ROUND(I139*H139,2)</f>
        <v>0</v>
      </c>
      <c r="BL139" s="13" t="s">
        <v>136</v>
      </c>
      <c r="BM139" s="192" t="s">
        <v>179</v>
      </c>
    </row>
    <row r="140" spans="2:51" s="11" customFormat="1" ht="11.25">
      <c r="B140" s="194"/>
      <c r="C140" s="195"/>
      <c r="D140" s="196" t="s">
        <v>128</v>
      </c>
      <c r="E140" s="197" t="s">
        <v>1</v>
      </c>
      <c r="F140" s="198" t="s">
        <v>180</v>
      </c>
      <c r="G140" s="195"/>
      <c r="H140" s="199">
        <v>6</v>
      </c>
      <c r="I140" s="200"/>
      <c r="J140" s="195"/>
      <c r="K140" s="195"/>
      <c r="L140" s="201"/>
      <c r="M140" s="215"/>
      <c r="N140" s="216"/>
      <c r="O140" s="216"/>
      <c r="P140" s="216"/>
      <c r="Q140" s="216"/>
      <c r="R140" s="216"/>
      <c r="S140" s="216"/>
      <c r="T140" s="217"/>
      <c r="AT140" s="205" t="s">
        <v>128</v>
      </c>
      <c r="AU140" s="205" t="s">
        <v>83</v>
      </c>
      <c r="AV140" s="11" t="s">
        <v>85</v>
      </c>
      <c r="AW140" s="11" t="s">
        <v>32</v>
      </c>
      <c r="AX140" s="11" t="s">
        <v>76</v>
      </c>
      <c r="AY140" s="205" t="s">
        <v>120</v>
      </c>
    </row>
    <row r="141" spans="2:12" s="1" customFormat="1" ht="6.95" customHeight="1">
      <c r="B141" s="45"/>
      <c r="C141" s="46"/>
      <c r="D141" s="46"/>
      <c r="E141" s="46"/>
      <c r="F141" s="46"/>
      <c r="G141" s="46"/>
      <c r="H141" s="46"/>
      <c r="I141" s="140"/>
      <c r="J141" s="46"/>
      <c r="K141" s="46"/>
      <c r="L141" s="34"/>
    </row>
  </sheetData>
  <sheetProtection algorithmName="SHA-512" hashValue="FQlpKgeARyeXtVuSjOyMLNiyjd8j93lqHqAk6RWsPzRnMFY8v7Se2PbSN80ghx2vzB/1RNQWwGHH8JXb/DbhvA==" saltValue="vT/IvG+2PWm7wO1V1R2Q6t2Ol7YFZRJtRRG1dGV/T1NNBgZHgN/6t8j2PIVrKp7OueeZFsdymaHN519RQvtf0g==" spinCount="100000" sheet="1" objects="1" scenarios="1" formatColumns="0" formatRows="0" autoFilter="0"/>
  <autoFilter ref="C120:K140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TomB.</dc:creator>
  <cp:keywords/>
  <dc:description/>
  <cp:lastModifiedBy>Ježková Simona</cp:lastModifiedBy>
  <dcterms:created xsi:type="dcterms:W3CDTF">2019-07-15T14:07:39Z</dcterms:created>
  <dcterms:modified xsi:type="dcterms:W3CDTF">2019-08-19T07:31:28Z</dcterms:modified>
  <cp:category/>
  <cp:version/>
  <cp:contentType/>
  <cp:contentStatus/>
</cp:coreProperties>
</file>